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SP&amp;TS Engineering\Work Papers\2020 Workpapers\2020 Workpapers\Statewide\SWCR004-01 - Evaporator Fan Motor - Walk In\2. Internal Review\Step 10\"/>
    </mc:Choice>
  </mc:AlternateContent>
  <bookViews>
    <workbookView xWindow="20376" yWindow="-3636" windowWidth="29040" windowHeight="15840"/>
  </bookViews>
  <sheets>
    <sheet name="Cost Data" sheetId="1" r:id="rId1"/>
    <sheet name="Grainger OEM" sheetId="2" state="hidden" r:id="rId2"/>
  </sheets>
  <definedNames>
    <definedName name="_xlnm._FilterDatabase" localSheetId="0" hidden="1">'Cost Data'!$A$3:$K$90</definedName>
    <definedName name="_xlnm._FilterDatabase" localSheetId="1" hidden="1">'Grainger OEM'!$A$6:$O$421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I42" i="1" l="1"/>
  <c r="AI45" i="1" s="1"/>
  <c r="T2" i="2" l="1"/>
  <c r="U2" i="2"/>
  <c r="T3" i="2"/>
  <c r="U3" i="2"/>
  <c r="U97" i="1" l="1"/>
  <c r="AB33" i="1" s="1"/>
  <c r="U84" i="1"/>
  <c r="AB27" i="1" s="1"/>
  <c r="U75" i="1"/>
  <c r="AB28" i="1" s="1"/>
  <c r="U32" i="1"/>
  <c r="U20" i="1"/>
  <c r="U141" i="1"/>
  <c r="U128" i="1"/>
  <c r="AB35" i="1" l="1"/>
  <c r="AB29" i="1"/>
  <c r="AB34" i="1" s="1"/>
  <c r="P421" i="2"/>
  <c r="P420" i="2"/>
  <c r="P419" i="2"/>
  <c r="P418" i="2"/>
  <c r="P417" i="2"/>
  <c r="P416" i="2"/>
  <c r="P415" i="2"/>
  <c r="P414" i="2"/>
  <c r="P413" i="2"/>
  <c r="P412" i="2"/>
  <c r="P411" i="2"/>
  <c r="P410" i="2"/>
  <c r="P409" i="2"/>
  <c r="P408" i="2"/>
  <c r="P407" i="2"/>
  <c r="P406" i="2"/>
  <c r="P405" i="2"/>
  <c r="P404" i="2"/>
  <c r="P403" i="2"/>
  <c r="P402" i="2"/>
  <c r="P401" i="2"/>
  <c r="P400" i="2"/>
  <c r="P399" i="2"/>
  <c r="P398" i="2"/>
  <c r="P397" i="2"/>
  <c r="P396" i="2"/>
  <c r="P395" i="2"/>
  <c r="P394" i="2"/>
  <c r="P393" i="2"/>
  <c r="P392" i="2"/>
  <c r="P391" i="2"/>
  <c r="P390" i="2"/>
  <c r="P389" i="2"/>
  <c r="P388" i="2"/>
  <c r="P387" i="2"/>
  <c r="P386" i="2"/>
  <c r="P385" i="2"/>
  <c r="P384" i="2"/>
  <c r="P383" i="2"/>
  <c r="P382" i="2"/>
  <c r="P381" i="2"/>
  <c r="P380" i="2"/>
  <c r="P379" i="2"/>
  <c r="P378" i="2"/>
  <c r="P377" i="2"/>
  <c r="P376" i="2"/>
  <c r="P375" i="2"/>
  <c r="P374" i="2"/>
  <c r="P373" i="2"/>
  <c r="P372" i="2"/>
  <c r="P371" i="2"/>
  <c r="P370" i="2"/>
  <c r="P369" i="2"/>
  <c r="P368" i="2"/>
  <c r="P367" i="2"/>
  <c r="P366" i="2"/>
  <c r="P365" i="2"/>
  <c r="P364" i="2"/>
  <c r="P363" i="2"/>
  <c r="P362" i="2"/>
  <c r="P361" i="2"/>
  <c r="P360" i="2"/>
  <c r="P359" i="2"/>
  <c r="P358" i="2"/>
  <c r="P357" i="2"/>
  <c r="P356" i="2"/>
  <c r="P355" i="2"/>
  <c r="P354" i="2"/>
  <c r="P353" i="2"/>
  <c r="P352" i="2"/>
  <c r="P351" i="2"/>
  <c r="P350" i="2"/>
  <c r="P349" i="2"/>
  <c r="P348" i="2"/>
  <c r="P347" i="2"/>
  <c r="P346" i="2"/>
  <c r="P345" i="2"/>
  <c r="P344" i="2"/>
  <c r="P343" i="2"/>
  <c r="P342" i="2"/>
  <c r="P341" i="2"/>
  <c r="P340" i="2"/>
  <c r="P339" i="2"/>
  <c r="P338" i="2"/>
  <c r="P337" i="2"/>
  <c r="P336" i="2"/>
  <c r="P335" i="2"/>
  <c r="P334" i="2"/>
  <c r="P333" i="2"/>
  <c r="P332" i="2"/>
  <c r="P331" i="2"/>
  <c r="P330" i="2"/>
  <c r="P329" i="2"/>
  <c r="P328" i="2"/>
  <c r="P327" i="2"/>
  <c r="P326" i="2"/>
  <c r="P325" i="2"/>
  <c r="P324" i="2"/>
  <c r="P323" i="2"/>
  <c r="P322" i="2"/>
  <c r="P321" i="2"/>
  <c r="P320" i="2"/>
  <c r="P319" i="2"/>
  <c r="P318" i="2"/>
  <c r="P317" i="2"/>
  <c r="P316" i="2"/>
  <c r="P315" i="2"/>
  <c r="P314" i="2"/>
  <c r="P313" i="2"/>
  <c r="P312" i="2"/>
  <c r="P311" i="2"/>
  <c r="P310" i="2"/>
  <c r="P309" i="2"/>
  <c r="P308" i="2"/>
  <c r="P307" i="2"/>
  <c r="P306" i="2"/>
  <c r="P305" i="2"/>
  <c r="P304" i="2"/>
  <c r="P303" i="2"/>
  <c r="P302" i="2"/>
  <c r="P301" i="2"/>
  <c r="P300" i="2"/>
  <c r="P299" i="2"/>
  <c r="P298" i="2"/>
  <c r="P297" i="2"/>
  <c r="P296" i="2"/>
  <c r="P295" i="2"/>
  <c r="P294" i="2"/>
  <c r="P293" i="2"/>
  <c r="P292" i="2"/>
  <c r="P291" i="2"/>
  <c r="P290" i="2"/>
  <c r="P289" i="2"/>
  <c r="P288" i="2"/>
  <c r="P287" i="2"/>
  <c r="P286" i="2"/>
  <c r="P285" i="2"/>
  <c r="P284" i="2"/>
  <c r="P283" i="2"/>
  <c r="P282" i="2"/>
  <c r="P281" i="2"/>
  <c r="P280" i="2"/>
  <c r="P279" i="2"/>
  <c r="P278" i="2"/>
  <c r="P277" i="2"/>
  <c r="P276" i="2"/>
  <c r="P275" i="2"/>
  <c r="P274" i="2"/>
  <c r="P273" i="2"/>
  <c r="P272" i="2"/>
  <c r="P271" i="2"/>
  <c r="P270" i="2"/>
  <c r="P269" i="2"/>
  <c r="P268" i="2"/>
  <c r="P267" i="2"/>
  <c r="P266" i="2"/>
  <c r="P265" i="2"/>
  <c r="P264" i="2"/>
  <c r="P263" i="2"/>
  <c r="P262" i="2"/>
  <c r="P261" i="2"/>
  <c r="P260" i="2"/>
  <c r="P259" i="2"/>
  <c r="P258" i="2"/>
  <c r="P257" i="2"/>
  <c r="P256" i="2"/>
  <c r="P255" i="2"/>
  <c r="P254" i="2"/>
  <c r="P253" i="2"/>
  <c r="P252" i="2"/>
  <c r="P251" i="2"/>
  <c r="P250" i="2"/>
  <c r="P249" i="2"/>
  <c r="P248" i="2"/>
  <c r="P247" i="2"/>
  <c r="P246" i="2"/>
  <c r="P245" i="2"/>
  <c r="P244" i="2"/>
  <c r="P243" i="2"/>
  <c r="P242" i="2"/>
  <c r="P241" i="2"/>
  <c r="P240" i="2"/>
  <c r="P239" i="2"/>
  <c r="P238" i="2"/>
  <c r="P237" i="2"/>
  <c r="P236" i="2"/>
  <c r="P235" i="2"/>
  <c r="P234" i="2"/>
  <c r="P233" i="2"/>
  <c r="P232" i="2"/>
  <c r="P231" i="2"/>
  <c r="P230" i="2"/>
  <c r="P229" i="2"/>
  <c r="P228" i="2"/>
  <c r="P227" i="2"/>
  <c r="P226" i="2"/>
  <c r="P225" i="2"/>
  <c r="P224" i="2"/>
  <c r="P223" i="2"/>
  <c r="P222" i="2"/>
  <c r="P221" i="2"/>
  <c r="P220" i="2"/>
  <c r="P219" i="2"/>
  <c r="P218" i="2"/>
  <c r="P217" i="2"/>
  <c r="P216" i="2"/>
  <c r="P215" i="2"/>
  <c r="P214" i="2"/>
  <c r="P213" i="2"/>
  <c r="P212" i="2"/>
  <c r="P211" i="2"/>
  <c r="P210" i="2"/>
  <c r="P209" i="2"/>
  <c r="P208" i="2"/>
  <c r="P207" i="2"/>
  <c r="P206" i="2"/>
  <c r="P205" i="2"/>
  <c r="P204" i="2"/>
  <c r="P203" i="2"/>
  <c r="P202" i="2"/>
  <c r="P201" i="2"/>
  <c r="P200" i="2"/>
  <c r="P199" i="2"/>
  <c r="P198" i="2"/>
  <c r="P197" i="2"/>
  <c r="P196" i="2"/>
  <c r="P195" i="2"/>
  <c r="P194" i="2"/>
  <c r="P193" i="2"/>
  <c r="P192" i="2"/>
  <c r="P191" i="2"/>
  <c r="P190" i="2"/>
  <c r="P189" i="2"/>
  <c r="P188" i="2"/>
  <c r="P187" i="2"/>
  <c r="P186" i="2"/>
  <c r="P185" i="2"/>
  <c r="P184" i="2"/>
  <c r="P183" i="2"/>
  <c r="P182" i="2"/>
  <c r="P181" i="2"/>
  <c r="P180" i="2"/>
  <c r="P179" i="2"/>
  <c r="P178" i="2"/>
  <c r="P177" i="2"/>
  <c r="P176" i="2"/>
  <c r="P175" i="2"/>
  <c r="P174" i="2"/>
  <c r="P173" i="2"/>
  <c r="P172" i="2"/>
  <c r="P171" i="2"/>
  <c r="P170" i="2"/>
  <c r="P169" i="2"/>
  <c r="P168" i="2"/>
  <c r="P167" i="2"/>
  <c r="P166" i="2"/>
  <c r="P165" i="2"/>
  <c r="P164" i="2"/>
  <c r="P163" i="2"/>
  <c r="P162" i="2"/>
  <c r="P161" i="2"/>
  <c r="P160" i="2"/>
  <c r="P159" i="2"/>
  <c r="P158" i="2"/>
  <c r="P157" i="2"/>
  <c r="P156" i="2"/>
  <c r="P155" i="2"/>
  <c r="P154" i="2"/>
  <c r="P153" i="2"/>
  <c r="P152" i="2"/>
  <c r="P151" i="2"/>
  <c r="P150" i="2"/>
  <c r="P149" i="2"/>
  <c r="P148" i="2"/>
  <c r="P147" i="2"/>
  <c r="P146" i="2"/>
  <c r="P145" i="2"/>
  <c r="P144" i="2"/>
  <c r="P143" i="2"/>
  <c r="P142" i="2"/>
  <c r="P141" i="2"/>
  <c r="P140" i="2"/>
  <c r="P139" i="2"/>
  <c r="P138" i="2"/>
  <c r="P137" i="2"/>
  <c r="P136" i="2"/>
  <c r="P135" i="2"/>
  <c r="P134" i="2"/>
  <c r="P133" i="2"/>
  <c r="P132" i="2"/>
  <c r="P131" i="2"/>
  <c r="P130" i="2"/>
  <c r="P129" i="2"/>
  <c r="P128" i="2"/>
  <c r="P127" i="2"/>
  <c r="P126" i="2"/>
  <c r="P125" i="2"/>
  <c r="P124" i="2"/>
  <c r="P123" i="2"/>
  <c r="P122" i="2"/>
  <c r="P121" i="2"/>
  <c r="P120" i="2"/>
  <c r="P119" i="2"/>
  <c r="P118" i="2"/>
  <c r="P117" i="2"/>
  <c r="P116" i="2"/>
  <c r="P115" i="2"/>
  <c r="P114" i="2"/>
  <c r="P113" i="2"/>
  <c r="P112" i="2"/>
  <c r="P111" i="2"/>
  <c r="P110" i="2"/>
  <c r="P109" i="2"/>
  <c r="P108" i="2"/>
  <c r="P107" i="2"/>
  <c r="P106" i="2"/>
  <c r="P105" i="2"/>
  <c r="P104" i="2"/>
  <c r="P103" i="2"/>
  <c r="P102" i="2"/>
  <c r="P101" i="2"/>
  <c r="P100" i="2"/>
  <c r="P99" i="2"/>
  <c r="P98" i="2"/>
  <c r="P97" i="2"/>
  <c r="P96" i="2"/>
  <c r="P95" i="2"/>
  <c r="P94" i="2"/>
  <c r="P93" i="2"/>
  <c r="P92" i="2"/>
  <c r="P91" i="2"/>
  <c r="P90" i="2"/>
  <c r="P89" i="2"/>
  <c r="P88" i="2"/>
  <c r="P87" i="2"/>
  <c r="P86" i="2"/>
  <c r="P85" i="2"/>
  <c r="P84" i="2"/>
  <c r="P83" i="2"/>
  <c r="P82" i="2"/>
  <c r="P81" i="2"/>
  <c r="P80" i="2"/>
  <c r="P79" i="2"/>
  <c r="P78"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4" i="2"/>
  <c r="P13" i="2"/>
  <c r="P12" i="2"/>
  <c r="P11" i="2"/>
  <c r="P10" i="2"/>
  <c r="P9" i="2"/>
  <c r="P8" i="2"/>
  <c r="P7" i="2"/>
  <c r="J5" i="1" l="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4" i="1"/>
  <c r="J101" i="1"/>
  <c r="K101" i="1" s="1"/>
  <c r="J100" i="1"/>
  <c r="K100" i="1" s="1"/>
  <c r="J99" i="1"/>
  <c r="K99" i="1" s="1"/>
  <c r="J93" i="1"/>
  <c r="K93" i="1" s="1"/>
  <c r="J94" i="1"/>
  <c r="K94" i="1" s="1"/>
  <c r="J95" i="1"/>
  <c r="K95" i="1" s="1"/>
  <c r="J96" i="1"/>
  <c r="K96" i="1" s="1"/>
  <c r="J97" i="1"/>
  <c r="K97" i="1" s="1"/>
  <c r="J98" i="1"/>
  <c r="K98" i="1" s="1"/>
  <c r="J102" i="1"/>
  <c r="K102" i="1" s="1"/>
  <c r="J103" i="1"/>
  <c r="K103" i="1" s="1"/>
  <c r="J104" i="1"/>
  <c r="K104" i="1" s="1"/>
  <c r="J105" i="1"/>
  <c r="K105" i="1" s="1"/>
  <c r="J106" i="1"/>
  <c r="K106" i="1" s="1"/>
  <c r="J107" i="1"/>
  <c r="K107" i="1" s="1"/>
  <c r="J108" i="1"/>
  <c r="K108" i="1" s="1"/>
  <c r="J109" i="1"/>
  <c r="K109" i="1" s="1"/>
  <c r="J110" i="1"/>
  <c r="K110" i="1" s="1"/>
  <c r="J111" i="1"/>
  <c r="K111" i="1" s="1"/>
  <c r="J112" i="1"/>
  <c r="K112" i="1" s="1"/>
  <c r="J113" i="1"/>
  <c r="K113" i="1" s="1"/>
  <c r="J114" i="1"/>
  <c r="K114" i="1" s="1"/>
  <c r="J115" i="1"/>
  <c r="K115" i="1" s="1"/>
  <c r="J116" i="1"/>
  <c r="K116" i="1" s="1"/>
  <c r="J117" i="1"/>
  <c r="K117" i="1" s="1"/>
  <c r="J118" i="1"/>
  <c r="K118" i="1" s="1"/>
  <c r="J119" i="1"/>
  <c r="K119" i="1" s="1"/>
  <c r="J120" i="1"/>
  <c r="K120" i="1" s="1"/>
  <c r="J121" i="1"/>
  <c r="K121" i="1" s="1"/>
  <c r="J122" i="1"/>
  <c r="K122" i="1" s="1"/>
  <c r="J123" i="1"/>
  <c r="K123" i="1" s="1"/>
  <c r="J124" i="1"/>
  <c r="K124" i="1" s="1"/>
  <c r="J125" i="1"/>
  <c r="K125" i="1" s="1"/>
  <c r="J126" i="1"/>
  <c r="K126" i="1" s="1"/>
  <c r="J127" i="1"/>
  <c r="K127" i="1" s="1"/>
  <c r="J128" i="1"/>
  <c r="K128" i="1" s="1"/>
  <c r="J129" i="1"/>
  <c r="K129" i="1" s="1"/>
  <c r="J130" i="1"/>
  <c r="K130" i="1" s="1"/>
  <c r="J131" i="1"/>
  <c r="K131" i="1" s="1"/>
  <c r="J92" i="1"/>
  <c r="K92" i="1" s="1"/>
  <c r="O15" i="2"/>
  <c r="P15" i="2" s="1"/>
  <c r="J90" i="1" l="1"/>
</calcChain>
</file>

<file path=xl/comments1.xml><?xml version="1.0" encoding="utf-8"?>
<comments xmlns="http://schemas.openxmlformats.org/spreadsheetml/2006/main">
  <authors>
    <author>Nicholas Fette</author>
  </authors>
  <commentList>
    <comment ref="M6" authorId="0" shapeId="0">
      <text>
        <r>
          <rPr>
            <b/>
            <sz val="9"/>
            <color indexed="81"/>
            <rFont val="Tahoma"/>
            <family val="2"/>
          </rPr>
          <t>Nicholas Fette:</t>
        </r>
        <r>
          <rPr>
            <sz val="9"/>
            <color indexed="81"/>
            <rFont val="Tahoma"/>
            <family val="2"/>
          </rPr>
          <t xml:space="preserve">
FormattedPrice is the price displayed on the web page.
FormattedListPrice data is available but not displayed.</t>
        </r>
      </text>
    </comment>
  </commentList>
</comments>
</file>

<file path=xl/sharedStrings.xml><?xml version="1.0" encoding="utf-8"?>
<sst xmlns="http://schemas.openxmlformats.org/spreadsheetml/2006/main" count="4789" uniqueCount="686">
  <si>
    <t>Source</t>
  </si>
  <si>
    <t>Class</t>
  </si>
  <si>
    <t>HP</t>
  </si>
  <si>
    <t>Watts</t>
  </si>
  <si>
    <t>Unit cost</t>
  </si>
  <si>
    <t>URL</t>
  </si>
  <si>
    <t>https://www.johnstonesupply.com/storefront/product-view.ep?pID=S81-889</t>
  </si>
  <si>
    <t>ECM</t>
  </si>
  <si>
    <t>2019-2020 Johnstone Supply catalog p 104</t>
  </si>
  <si>
    <t>4-20</t>
  </si>
  <si>
    <t>Efficiency</t>
  </si>
  <si>
    <t>2019-2020 Johnstone Supply catalog p 105, Arktic 59</t>
  </si>
  <si>
    <t>2019-2020 Johnstone Supply catalog p 105, Arktic 142</t>
  </si>
  <si>
    <t>2019-2020 Johnstone Supply catalog p 105, SSC Unit Bearing</t>
  </si>
  <si>
    <t>12</t>
  </si>
  <si>
    <t>38</t>
  </si>
  <si>
    <t>16</t>
  </si>
  <si>
    <t>25</t>
  </si>
  <si>
    <t>2019-2020 Johnstone Supply catalog p 83</t>
  </si>
  <si>
    <t>PSC</t>
  </si>
  <si>
    <t>2019-2020 Johnstone Supply catalog p 84</t>
  </si>
  <si>
    <t>Shaded Pole</t>
  </si>
  <si>
    <t>9</t>
  </si>
  <si>
    <t>6-12</t>
  </si>
  <si>
    <t>35/50</t>
  </si>
  <si>
    <t>--</t>
  </si>
  <si>
    <t>https://www.johnstonesupply.com/shop/Motors/Motors/Refrigeration</t>
  </si>
  <si>
    <t>2019-2020 Johnstone Supply catalog p 68</t>
  </si>
  <si>
    <t>2019-2020 Johnstone Supply catalog p 69</t>
  </si>
  <si>
    <t>2019-2020 Johnstone Supply catalog p 70</t>
  </si>
  <si>
    <t>2019-2020 Johnstone Supply catalog p 72</t>
  </si>
  <si>
    <t>2019-2020 Johnstone Supply catalog p 73</t>
  </si>
  <si>
    <t>2019-2020 Johnstone Supply catalog p 74</t>
  </si>
  <si>
    <t>2019-2020 Johnstone Supply catalog p 79</t>
  </si>
  <si>
    <t>2019-2020 Johnstone Supply catalog p 82</t>
  </si>
  <si>
    <t>Grainger 2019 - Motors - Definite Purpose - 3-phase IEEE 841 NEMA Premium</t>
  </si>
  <si>
    <t>Not specified</t>
  </si>
  <si>
    <t>https://www.grainger.com/category/motors/hvac-motors/brushless-ecm-motors</t>
  </si>
  <si>
    <t>Grainger - HVAC Motors - Brushless ECM Motors - GENTEQ</t>
  </si>
  <si>
    <t>246</t>
  </si>
  <si>
    <t>373</t>
  </si>
  <si>
    <t>560</t>
  </si>
  <si>
    <t>Grainger - HVAC Motors - Brushless ECM Motors - Morrill Unit Bearing</t>
  </si>
  <si>
    <t>Grainger - HVAC Motors - Brushless ECM Motors - Morrill Refrig/Freezer</t>
  </si>
  <si>
    <t>50</t>
  </si>
  <si>
    <t>Grainger - HVAC Motors - Brushless ECM Motors - EM&amp;S Refrig/Freezer Unit Bearing</t>
  </si>
  <si>
    <t>100</t>
  </si>
  <si>
    <t>6 to 12</t>
  </si>
  <si>
    <t>14 to 16</t>
  </si>
  <si>
    <t>Grainger - HVAC Motors - Brushless ECM Motors - Century Refrig/Freezer</t>
  </si>
  <si>
    <t>Grainger - HVAC Motors - OEM Replacement motors - FASCO Condenser fan</t>
  </si>
  <si>
    <t>https://www.grainger.com/category/motors/hvac-motors/oem-replacement-motors</t>
  </si>
  <si>
    <t>Motor Design</t>
  </si>
  <si>
    <t>Phase</t>
  </si>
  <si>
    <t>RPM Range</t>
  </si>
  <si>
    <t>Voltage</t>
  </si>
  <si>
    <t>Motor Shaft Rotation</t>
  </si>
  <si>
    <t>Item #</t>
  </si>
  <si>
    <t>Price</t>
  </si>
  <si>
    <t>formattedPrice</t>
  </si>
  <si>
    <t>formattedListPrice</t>
  </si>
  <si>
    <t>Air Compressor</t>
  </si>
  <si>
    <t>Permanent Split Capacitor</t>
  </si>
  <si>
    <t>1101-1200</t>
  </si>
  <si>
    <t>208-230</t>
  </si>
  <si>
    <t>CCWSE</t>
  </si>
  <si>
    <t>None</t>
  </si>
  <si>
    <t>49VT88</t>
  </si>
  <si>
    <t>1001-1100</t>
  </si>
  <si>
    <t>CWSE</t>
  </si>
  <si>
    <t>49VT82</t>
  </si>
  <si>
    <t>Fan</t>
  </si>
  <si>
    <t>1501-1600</t>
  </si>
  <si>
    <t>46MV79</t>
  </si>
  <si>
    <t>208/230</t>
  </si>
  <si>
    <t>46MV80</t>
  </si>
  <si>
    <t>Fans and Blowers</t>
  </si>
  <si>
    <t>115-127</t>
  </si>
  <si>
    <t>48GN16</t>
  </si>
  <si>
    <t>48GN21</t>
  </si>
  <si>
    <t>48GN52</t>
  </si>
  <si>
    <t>48GN18</t>
  </si>
  <si>
    <t>48GN20</t>
  </si>
  <si>
    <t>48GN24</t>
  </si>
  <si>
    <t>48GN19</t>
  </si>
  <si>
    <t>48GN82</t>
  </si>
  <si>
    <t>115/230</t>
  </si>
  <si>
    <t>48GN37</t>
  </si>
  <si>
    <t>48GN83</t>
  </si>
  <si>
    <t>1301-1400</t>
  </si>
  <si>
    <t>48GN46</t>
  </si>
  <si>
    <t>48GN47</t>
  </si>
  <si>
    <t>1201-1300</t>
  </si>
  <si>
    <t>48GN45</t>
  </si>
  <si>
    <t>3001-3600</t>
  </si>
  <si>
    <t>48GN74</t>
  </si>
  <si>
    <t>48GN75</t>
  </si>
  <si>
    <t>0-1000</t>
  </si>
  <si>
    <t>CW/CCW</t>
  </si>
  <si>
    <t>48GN35</t>
  </si>
  <si>
    <t>48GN13</t>
  </si>
  <si>
    <t>1601-1700</t>
  </si>
  <si>
    <t>115/208-230</t>
  </si>
  <si>
    <t>48GN59</t>
  </si>
  <si>
    <t>48GN71</t>
  </si>
  <si>
    <t>CCWLE</t>
  </si>
  <si>
    <t>48GN49</t>
  </si>
  <si>
    <t>CWLE</t>
  </si>
  <si>
    <t>48GN70</t>
  </si>
  <si>
    <t>48GN50</t>
  </si>
  <si>
    <t>48GN23</t>
  </si>
  <si>
    <t>48GN33</t>
  </si>
  <si>
    <t>48GN90</t>
  </si>
  <si>
    <t>48GN03</t>
  </si>
  <si>
    <t>48GP10</t>
  </si>
  <si>
    <t>48GP11</t>
  </si>
  <si>
    <t>200/230</t>
  </si>
  <si>
    <t>48GP12</t>
  </si>
  <si>
    <t>48GP03</t>
  </si>
  <si>
    <t>48GN89</t>
  </si>
  <si>
    <t>1401-1500</t>
  </si>
  <si>
    <t>48GN25</t>
  </si>
  <si>
    <t>48GN27</t>
  </si>
  <si>
    <t>48GN31</t>
  </si>
  <si>
    <t>208/240</t>
  </si>
  <si>
    <t>48GN12</t>
  </si>
  <si>
    <t>48GN10</t>
  </si>
  <si>
    <t>48GN08</t>
  </si>
  <si>
    <t>48GN15</t>
  </si>
  <si>
    <t>48GP08</t>
  </si>
  <si>
    <t>48GP09</t>
  </si>
  <si>
    <t>48GN88</t>
  </si>
  <si>
    <t>1/150</t>
  </si>
  <si>
    <t>1801-3000</t>
  </si>
  <si>
    <t>48GN94</t>
  </si>
  <si>
    <t>1/140</t>
  </si>
  <si>
    <t>48GN61</t>
  </si>
  <si>
    <t>1/100</t>
  </si>
  <si>
    <t>48GN57</t>
  </si>
  <si>
    <t>48GN62</t>
  </si>
  <si>
    <t>48GN02</t>
  </si>
  <si>
    <t>48GN95</t>
  </si>
  <si>
    <t>48GN42</t>
  </si>
  <si>
    <t>48GN40</t>
  </si>
  <si>
    <t>48GN38</t>
  </si>
  <si>
    <t>48GN36</t>
  </si>
  <si>
    <t>48GN48</t>
  </si>
  <si>
    <t>48GP06</t>
  </si>
  <si>
    <t>48GN54</t>
  </si>
  <si>
    <t>48GN85</t>
  </si>
  <si>
    <t>48GN80</t>
  </si>
  <si>
    <t>48GN64</t>
  </si>
  <si>
    <t>48GN79</t>
  </si>
  <si>
    <t>48GN68</t>
  </si>
  <si>
    <t>48GN96</t>
  </si>
  <si>
    <t>48GN97</t>
  </si>
  <si>
    <t>48GN81</t>
  </si>
  <si>
    <t>48GN72</t>
  </si>
  <si>
    <t>48GN78</t>
  </si>
  <si>
    <t>48GM99</t>
  </si>
  <si>
    <t>48GN55</t>
  </si>
  <si>
    <t>48GN63</t>
  </si>
  <si>
    <t>48GN92</t>
  </si>
  <si>
    <t>48GN26</t>
  </si>
  <si>
    <t>48GN43</t>
  </si>
  <si>
    <t>48GN60</t>
  </si>
  <si>
    <t>48GN76</t>
  </si>
  <si>
    <t>48GN44</t>
  </si>
  <si>
    <t>48GN56</t>
  </si>
  <si>
    <t>48GN73</t>
  </si>
  <si>
    <t>230/460</t>
  </si>
  <si>
    <t>48GP07</t>
  </si>
  <si>
    <t>48GN91</t>
  </si>
  <si>
    <t>48GN51</t>
  </si>
  <si>
    <t>48GN84</t>
  </si>
  <si>
    <t>48GN66</t>
  </si>
  <si>
    <t>48GP05</t>
  </si>
  <si>
    <t>48GN01</t>
  </si>
  <si>
    <t>48GN58</t>
  </si>
  <si>
    <t>48GN99</t>
  </si>
  <si>
    <t>48GN98</t>
  </si>
  <si>
    <t>48GP01</t>
  </si>
  <si>
    <t>48GP02</t>
  </si>
  <si>
    <t>48GN22</t>
  </si>
  <si>
    <t>48GN34</t>
  </si>
  <si>
    <t>48GP13</t>
  </si>
  <si>
    <t>48GN93</t>
  </si>
  <si>
    <t>48GN53</t>
  </si>
  <si>
    <t>48GN67</t>
  </si>
  <si>
    <t>48GN69</t>
  </si>
  <si>
    <t>48GN41</t>
  </si>
  <si>
    <t>48GN77</t>
  </si>
  <si>
    <t>48GN28</t>
  </si>
  <si>
    <t>48GN39</t>
  </si>
  <si>
    <t>48GN05</t>
  </si>
  <si>
    <t>48GN11</t>
  </si>
  <si>
    <t>48GN65</t>
  </si>
  <si>
    <t>48GN29</t>
  </si>
  <si>
    <t>48GN86</t>
  </si>
  <si>
    <t>48GN09</t>
  </si>
  <si>
    <t>48GN17</t>
  </si>
  <si>
    <t>48GN32</t>
  </si>
  <si>
    <t>48GN87</t>
  </si>
  <si>
    <t>48GN06</t>
  </si>
  <si>
    <t>48GN30</t>
  </si>
  <si>
    <t>48GP21</t>
  </si>
  <si>
    <t>48GN07</t>
  </si>
  <si>
    <t>48GN04</t>
  </si>
  <si>
    <t>Ice Machine</t>
  </si>
  <si>
    <t>46MV81</t>
  </si>
  <si>
    <t>46MV82</t>
  </si>
  <si>
    <t>Refrigeration</t>
  </si>
  <si>
    <t>46MV83</t>
  </si>
  <si>
    <t>46MV84</t>
  </si>
  <si>
    <t>1/8</t>
  </si>
  <si>
    <t>1/5</t>
  </si>
  <si>
    <t>1/20</t>
  </si>
  <si>
    <t>1/30</t>
  </si>
  <si>
    <t>1/25</t>
  </si>
  <si>
    <t>1/16</t>
  </si>
  <si>
    <t>1/15</t>
  </si>
  <si>
    <t>1/12</t>
  </si>
  <si>
    <t>1/10</t>
  </si>
  <si>
    <t>1/6</t>
  </si>
  <si>
    <t>1/4</t>
  </si>
  <si>
    <t>1/3</t>
  </si>
  <si>
    <t>1/88</t>
  </si>
  <si>
    <t>1/80</t>
  </si>
  <si>
    <t>1/65</t>
  </si>
  <si>
    <t>1/55</t>
  </si>
  <si>
    <t>1/50</t>
  </si>
  <si>
    <t>1/45</t>
  </si>
  <si>
    <t>1/40</t>
  </si>
  <si>
    <t>1/35</t>
  </si>
  <si>
    <t>1/11</t>
  </si>
  <si>
    <t>Section</t>
  </si>
  <si>
    <t>Subsection</t>
  </si>
  <si>
    <t>FASCO Condenser Fan Motors</t>
  </si>
  <si>
    <t>1/20, 1/15</t>
  </si>
  <si>
    <t>1/15, 1/12, 1/10</t>
  </si>
  <si>
    <t>1/15, 1/25</t>
  </si>
  <si>
    <t>1/15, 1/25, 1/35</t>
  </si>
  <si>
    <t>1/6, 1/8, 1/10</t>
  </si>
  <si>
    <t>1/5, 1/6, 1/8</t>
  </si>
  <si>
    <t>1/50, 1/80, 1/140</t>
  </si>
  <si>
    <t>1/11, 1/25, 1/70</t>
  </si>
  <si>
    <t>1/10, 1/15</t>
  </si>
  <si>
    <t>1/10, 1/20</t>
  </si>
  <si>
    <t>1/8, 1/11</t>
  </si>
  <si>
    <t>1/8, 1/12, 1/15</t>
  </si>
  <si>
    <t>1/6, 1/12, 1/15</t>
  </si>
  <si>
    <t>CENTURY Direct Drive Motors</t>
  </si>
  <si>
    <t>American Standard</t>
  </si>
  <si>
    <t>4VA21</t>
  </si>
  <si>
    <t>Arkla</t>
  </si>
  <si>
    <t>4VA14</t>
  </si>
  <si>
    <t>1/2</t>
  </si>
  <si>
    <t>4VA10</t>
  </si>
  <si>
    <t>Arkla Gas Fired A/C</t>
  </si>
  <si>
    <t>Capacitor-Start</t>
  </si>
  <si>
    <t>4VA11</t>
  </si>
  <si>
    <t>Broan</t>
  </si>
  <si>
    <t>4VA23</t>
  </si>
  <si>
    <t>4ME17</t>
  </si>
  <si>
    <t>4VA24</t>
  </si>
  <si>
    <t>4VA25</t>
  </si>
  <si>
    <t>Carrier/BDP</t>
  </si>
  <si>
    <t>4ME21</t>
  </si>
  <si>
    <t>4ME19</t>
  </si>
  <si>
    <t>4ME23</t>
  </si>
  <si>
    <t>3-Phase</t>
  </si>
  <si>
    <t>3/4</t>
  </si>
  <si>
    <t>45GM06</t>
  </si>
  <si>
    <t>1</t>
  </si>
  <si>
    <t>200-230/460</t>
  </si>
  <si>
    <t>45GM11</t>
  </si>
  <si>
    <t>13W</t>
  </si>
  <si>
    <t>1701-1800</t>
  </si>
  <si>
    <t>45GL74</t>
  </si>
  <si>
    <t>45GL51</t>
  </si>
  <si>
    <t>1/30 to 1/200</t>
  </si>
  <si>
    <t>45GL68</t>
  </si>
  <si>
    <t>45GL70</t>
  </si>
  <si>
    <t>1/20 to 1/120</t>
  </si>
  <si>
    <t>45GL78</t>
  </si>
  <si>
    <t>1/20 to 1/35</t>
  </si>
  <si>
    <t>45GL42</t>
  </si>
  <si>
    <t>45GL76</t>
  </si>
  <si>
    <t>1/15 to 1/60</t>
  </si>
  <si>
    <t>45GL69</t>
  </si>
  <si>
    <t>45GL77</t>
  </si>
  <si>
    <t>45GL67</t>
  </si>
  <si>
    <t>45GL50</t>
  </si>
  <si>
    <t>45GM12</t>
  </si>
  <si>
    <t>45GL43</t>
  </si>
  <si>
    <t>1/8 to 1/14</t>
  </si>
  <si>
    <t>45GL47</t>
  </si>
  <si>
    <t>1/8 to 1/30</t>
  </si>
  <si>
    <t>45GL66</t>
  </si>
  <si>
    <t>45GL84</t>
  </si>
  <si>
    <t>45GL81</t>
  </si>
  <si>
    <t>45GL57</t>
  </si>
  <si>
    <t>1/6 to 1/10</t>
  </si>
  <si>
    <t>45GL83</t>
  </si>
  <si>
    <t>45GL86</t>
  </si>
  <si>
    <t>45GL54</t>
  </si>
  <si>
    <t>45GM07</t>
  </si>
  <si>
    <t>45GL82</t>
  </si>
  <si>
    <t>45GL65</t>
  </si>
  <si>
    <t>45GL58</t>
  </si>
  <si>
    <t>45GL44</t>
  </si>
  <si>
    <t>45GL52</t>
  </si>
  <si>
    <t>45GM05</t>
  </si>
  <si>
    <t>1/4 to 1/8</t>
  </si>
  <si>
    <t>45GL39</t>
  </si>
  <si>
    <t>45GL85</t>
  </si>
  <si>
    <t>45GL87</t>
  </si>
  <si>
    <t>45GM08</t>
  </si>
  <si>
    <t>45GM13</t>
  </si>
  <si>
    <t>1/3 to 1/5</t>
  </si>
  <si>
    <t>45GM02</t>
  </si>
  <si>
    <t>45GM09</t>
  </si>
  <si>
    <t>45GM01</t>
  </si>
  <si>
    <t>208-230/460</t>
  </si>
  <si>
    <t>45GL98</t>
  </si>
  <si>
    <t>45GL99</t>
  </si>
  <si>
    <t>3/4 to 1/3</t>
  </si>
  <si>
    <t>45GL97</t>
  </si>
  <si>
    <t>3/4 to 1/5</t>
  </si>
  <si>
    <t>45GL96</t>
  </si>
  <si>
    <t>45GL72</t>
  </si>
  <si>
    <t>45GL73</t>
  </si>
  <si>
    <t>208-240/480</t>
  </si>
  <si>
    <t>45GL53</t>
  </si>
  <si>
    <t>1/20 to 1/30</t>
  </si>
  <si>
    <t>45GL37</t>
  </si>
  <si>
    <t>45GL55</t>
  </si>
  <si>
    <t>45GL38</t>
  </si>
  <si>
    <t>45GL41</t>
  </si>
  <si>
    <t>45GL32</t>
  </si>
  <si>
    <t>1/15 to 1/25</t>
  </si>
  <si>
    <t>45GL45</t>
  </si>
  <si>
    <t>45GL40</t>
  </si>
  <si>
    <t>1/12 to 1/25</t>
  </si>
  <si>
    <t>45GL34</t>
  </si>
  <si>
    <t>45GL62</t>
  </si>
  <si>
    <t>1/10 to 1/30</t>
  </si>
  <si>
    <t>45GL31</t>
  </si>
  <si>
    <t>45GL79</t>
  </si>
  <si>
    <t>1/8 to 1/10</t>
  </si>
  <si>
    <t>45GL33</t>
  </si>
  <si>
    <t>1/8 to 1/12</t>
  </si>
  <si>
    <t>45GL35</t>
  </si>
  <si>
    <t>1/7</t>
  </si>
  <si>
    <t>45GL36</t>
  </si>
  <si>
    <t>45GL46</t>
  </si>
  <si>
    <t>1/6 to 1/12</t>
  </si>
  <si>
    <t>45GL59</t>
  </si>
  <si>
    <t>45GL56</t>
  </si>
  <si>
    <t>1/5 to 1/8</t>
  </si>
  <si>
    <t>45GL75</t>
  </si>
  <si>
    <t>Furnace Blower Motor</t>
  </si>
  <si>
    <t>4KA23</t>
  </si>
  <si>
    <t>4KA20</t>
  </si>
  <si>
    <t>4KA49</t>
  </si>
  <si>
    <t>4KA22</t>
  </si>
  <si>
    <t>Lennox</t>
  </si>
  <si>
    <t>4VA13</t>
  </si>
  <si>
    <t>Penn Vent</t>
  </si>
  <si>
    <t>4VA19</t>
  </si>
  <si>
    <t>Penn Ventilator</t>
  </si>
  <si>
    <t>12N958</t>
  </si>
  <si>
    <t>Rheem Ruud</t>
  </si>
  <si>
    <t>4VA15</t>
  </si>
  <si>
    <t>4VA33</t>
  </si>
  <si>
    <t>4VA31</t>
  </si>
  <si>
    <t>4VA32</t>
  </si>
  <si>
    <t>4VA34</t>
  </si>
  <si>
    <t>Trane</t>
  </si>
  <si>
    <t>4VA27</t>
  </si>
  <si>
    <t>4VA29</t>
  </si>
  <si>
    <t>York</t>
  </si>
  <si>
    <t>4UY99</t>
  </si>
  <si>
    <t>4UY98</t>
  </si>
  <si>
    <t>GENTEQ Condenser Fan Motors</t>
  </si>
  <si>
    <t>Amana</t>
  </si>
  <si>
    <t>48HT40</t>
  </si>
  <si>
    <t>48HT46</t>
  </si>
  <si>
    <t>48HT39</t>
  </si>
  <si>
    <t>48HT47</t>
  </si>
  <si>
    <t>19L511</t>
  </si>
  <si>
    <t>200-230</t>
  </si>
  <si>
    <t>48HT17</t>
  </si>
  <si>
    <t>48HT49</t>
  </si>
  <si>
    <t>19L513</t>
  </si>
  <si>
    <t>48HT60</t>
  </si>
  <si>
    <t>19L512</t>
  </si>
  <si>
    <t>19L514</t>
  </si>
  <si>
    <t>19L515</t>
  </si>
  <si>
    <t>19L516</t>
  </si>
  <si>
    <t>19L517</t>
  </si>
  <si>
    <t>2/5</t>
  </si>
  <si>
    <t>380-415/460</t>
  </si>
  <si>
    <t>48HT63</t>
  </si>
  <si>
    <t>48HT62</t>
  </si>
  <si>
    <t>3/5</t>
  </si>
  <si>
    <t>48HT65</t>
  </si>
  <si>
    <t>48HT27</t>
  </si>
  <si>
    <t>48HT64</t>
  </si>
  <si>
    <t>Copeland</t>
  </si>
  <si>
    <t>48HT22</t>
  </si>
  <si>
    <t>Fedders</t>
  </si>
  <si>
    <t>48HT82</t>
  </si>
  <si>
    <t>48HT18</t>
  </si>
  <si>
    <t>General Electric</t>
  </si>
  <si>
    <t>48HT74</t>
  </si>
  <si>
    <t>Heatcraft</t>
  </si>
  <si>
    <t>48HT48</t>
  </si>
  <si>
    <t>Honeywell</t>
  </si>
  <si>
    <t>48HT70</t>
  </si>
  <si>
    <t>Intercity Products</t>
  </si>
  <si>
    <t>48HT68</t>
  </si>
  <si>
    <t>48HT16</t>
  </si>
  <si>
    <t>48HT23</t>
  </si>
  <si>
    <t>48HT21</t>
  </si>
  <si>
    <t>Nordyne</t>
  </si>
  <si>
    <t>48HT33</t>
  </si>
  <si>
    <t>Replaces Carrier Mfr. No. 5KCP39BGS825S and GE 5KCP39BGS162S</t>
  </si>
  <si>
    <t>6DLL8</t>
  </si>
  <si>
    <t>Replaces Carrier Mfr. No. 5KCP39BGY824S and GE 5KCP39BGS069S</t>
  </si>
  <si>
    <t>6DLL6</t>
  </si>
  <si>
    <t>Replaces Carrier Mfr. No. 5KCP39BGY915S and GE 5KCP39BGS069S</t>
  </si>
  <si>
    <t>6DLL7</t>
  </si>
  <si>
    <t>Replaces Carrier Mfr. No. 5KCP39BGY916S and GE 5KCP39BGV573AS</t>
  </si>
  <si>
    <t>6DLP4</t>
  </si>
  <si>
    <t>Replaces Carrier Mfr. No. 5KCP39EGY823S and GE 5KCP39EGS070S</t>
  </si>
  <si>
    <t>6DLL0</t>
  </si>
  <si>
    <t>Replaces Carrier Mfr. No. 5KCP39GFY917S and GE 5KCP39GFS166S</t>
  </si>
  <si>
    <t>6DLL2</t>
  </si>
  <si>
    <t>Replaces Goodman Mfr. No. 5KCP39BGY831S and GE 5KCP39BGP870S</t>
  </si>
  <si>
    <t>6DLL5</t>
  </si>
  <si>
    <t>Replaces Goodman Mfr. No. 5KCP39BGY926S and GE 5KCP39BGP870S</t>
  </si>
  <si>
    <t>6DLL4</t>
  </si>
  <si>
    <t>Replaces Goodman Mfr. No. 5KCP39CFY918S and GE 5KCP39CFS300CS</t>
  </si>
  <si>
    <t>6DLP8</t>
  </si>
  <si>
    <t>Replaces Goodman Mfr. No. 5KCP39GGY839S and GE 5KCP39GGY637S</t>
  </si>
  <si>
    <t>6DLR0</t>
  </si>
  <si>
    <t>Replaces Goodman Mfr. No. 5KCP39JFY840S and GE 5KCP39JFY627S</t>
  </si>
  <si>
    <t>6DLP7</t>
  </si>
  <si>
    <t>Reznor</t>
  </si>
  <si>
    <t>48HT67</t>
  </si>
  <si>
    <t>48HT66</t>
  </si>
  <si>
    <t>Westinghouse</t>
  </si>
  <si>
    <t>48HT24</t>
  </si>
  <si>
    <t>Whalen Co.</t>
  </si>
  <si>
    <t>48HT44</t>
  </si>
  <si>
    <t>Whirlpool</t>
  </si>
  <si>
    <t>48HT41</t>
  </si>
  <si>
    <t>1/3 to 1/4</t>
  </si>
  <si>
    <t>48HT26</t>
  </si>
  <si>
    <t>DAYTON Direct Drive Motors</t>
  </si>
  <si>
    <t>Exhaust Fans</t>
  </si>
  <si>
    <t>41NL02</t>
  </si>
  <si>
    <t>41NL03</t>
  </si>
  <si>
    <t>41NL07</t>
  </si>
  <si>
    <t>41NL06</t>
  </si>
  <si>
    <t>42EM86</t>
  </si>
  <si>
    <t>41NL04</t>
  </si>
  <si>
    <t>42CW79</t>
  </si>
  <si>
    <t>42EM87</t>
  </si>
  <si>
    <t>41NL05</t>
  </si>
  <si>
    <t>42EM85</t>
  </si>
  <si>
    <t>42CW80</t>
  </si>
  <si>
    <t>CENTURY Condenser Fan Motors</t>
  </si>
  <si>
    <t>4UY83</t>
  </si>
  <si>
    <t>4UY85</t>
  </si>
  <si>
    <t>4UY86</t>
  </si>
  <si>
    <t>2FGP6</t>
  </si>
  <si>
    <t>4VA26</t>
  </si>
  <si>
    <t>4UY91</t>
  </si>
  <si>
    <t>4UY49</t>
  </si>
  <si>
    <t>4UY73</t>
  </si>
  <si>
    <t>4UY79</t>
  </si>
  <si>
    <t>4UY96</t>
  </si>
  <si>
    <t>3RCV4</t>
  </si>
  <si>
    <t>4UY84</t>
  </si>
  <si>
    <t>4UY74</t>
  </si>
  <si>
    <t>4UY92</t>
  </si>
  <si>
    <t>4UY87</t>
  </si>
  <si>
    <t>12N957</t>
  </si>
  <si>
    <t>2FGP5</t>
  </si>
  <si>
    <t>4UY90</t>
  </si>
  <si>
    <t>4UY88</t>
  </si>
  <si>
    <t>4UY93</t>
  </si>
  <si>
    <t>4UY80</t>
  </si>
  <si>
    <t>4UY70</t>
  </si>
  <si>
    <t>4UY61</t>
  </si>
  <si>
    <t>4UY97</t>
  </si>
  <si>
    <t>4VA28</t>
  </si>
  <si>
    <t>4UY50</t>
  </si>
  <si>
    <t>4UY81</t>
  </si>
  <si>
    <t>2GMR1</t>
  </si>
  <si>
    <t>4UY89</t>
  </si>
  <si>
    <t>4UY66</t>
  </si>
  <si>
    <t>2GMR3</t>
  </si>
  <si>
    <t>4UY60</t>
  </si>
  <si>
    <t>4UY63</t>
  </si>
  <si>
    <t>4UY62</t>
  </si>
  <si>
    <t>12N952</t>
  </si>
  <si>
    <t>4VA30</t>
  </si>
  <si>
    <t>4UY67</t>
  </si>
  <si>
    <t>2GMR4</t>
  </si>
  <si>
    <t>4MB90</t>
  </si>
  <si>
    <t>4UY71</t>
  </si>
  <si>
    <t>2GMR2</t>
  </si>
  <si>
    <t>4ME11</t>
  </si>
  <si>
    <t>4UY95</t>
  </si>
  <si>
    <t>4ME10</t>
  </si>
  <si>
    <t>4UY59</t>
  </si>
  <si>
    <t>12N953</t>
  </si>
  <si>
    <t>2FGP4</t>
  </si>
  <si>
    <t>2ZA22</t>
  </si>
  <si>
    <t>3RCV2</t>
  </si>
  <si>
    <t>4UY48</t>
  </si>
  <si>
    <t>4UY53</t>
  </si>
  <si>
    <t>3RCV9</t>
  </si>
  <si>
    <t>12N954</t>
  </si>
  <si>
    <t>12N950</t>
  </si>
  <si>
    <t>12N951</t>
  </si>
  <si>
    <t>12N955</t>
  </si>
  <si>
    <t>12N956</t>
  </si>
  <si>
    <t>4UY64</t>
  </si>
  <si>
    <t>4UY51</t>
  </si>
  <si>
    <t>4UY52</t>
  </si>
  <si>
    <t>3RCU9</t>
  </si>
  <si>
    <t>3RCV3</t>
  </si>
  <si>
    <t>4UY65</t>
  </si>
  <si>
    <t>FASCO Room Air Conditioner Motors</t>
  </si>
  <si>
    <t>46MV85</t>
  </si>
  <si>
    <t>CENTURY Belt Drive Motors</t>
  </si>
  <si>
    <t>3</t>
  </si>
  <si>
    <t>45GM04</t>
  </si>
  <si>
    <t>5</t>
  </si>
  <si>
    <t>45GM03</t>
  </si>
  <si>
    <t>45GM10</t>
  </si>
  <si>
    <t>Replacement Motor for Triangle Engineering Exhaust Fan</t>
  </si>
  <si>
    <t>Split-Phase</t>
  </si>
  <si>
    <t>2HUB3</t>
  </si>
  <si>
    <t>GENTEQ Direct Drive Blower Motors</t>
  </si>
  <si>
    <t>48HT42</t>
  </si>
  <si>
    <t>48HT61</t>
  </si>
  <si>
    <t>Evcon</t>
  </si>
  <si>
    <t>48HT97</t>
  </si>
  <si>
    <t>48HT36</t>
  </si>
  <si>
    <t>48HT37</t>
  </si>
  <si>
    <t>Nutone</t>
  </si>
  <si>
    <t>48HT30</t>
  </si>
  <si>
    <t>Replaces Carrier Mfr. No. 5KCP39FGS075S and GE 5KCP39FGS075SS</t>
  </si>
  <si>
    <t>6DLP1</t>
  </si>
  <si>
    <t>Replaces Carrier Mfr. No. 5KCP39GGS336S and GE 5KCP39GGS336S</t>
  </si>
  <si>
    <t>6DLL3</t>
  </si>
  <si>
    <t>Replaces Carrier Mfr. No. 5KCP39GGY826S and GE 5KCP39GGT773S</t>
  </si>
  <si>
    <t>6DLP9</t>
  </si>
  <si>
    <t>Replaces Goodman Mfr. No. 5KCP39FFY921S and GE 5KCP39FFS396S</t>
  </si>
  <si>
    <t>6DLP3</t>
  </si>
  <si>
    <t>Replaces Goodman Mfr. No. 5KCP39FGY922S and GE 5KCP39FGV064AS</t>
  </si>
  <si>
    <t>6DLN5</t>
  </si>
  <si>
    <t>Replaces Goodman Mfr. No. 5KCP39GGY833S and GE 5KCP39GGY022AS</t>
  </si>
  <si>
    <t>6DLL1</t>
  </si>
  <si>
    <t>Replaces Goodman Mfr. No. 5KCP39GGY923S and GE 5KCP39GGP993AS</t>
  </si>
  <si>
    <t>6DLN0</t>
  </si>
  <si>
    <t>Replaces Goodman Mfr. No. 5KCP39HGY842S and GE 5KCP39HGS518DS</t>
  </si>
  <si>
    <t>6DLP6</t>
  </si>
  <si>
    <t>Replaces Goodman Mfr. No. 5KCP39KGY924S and GE 5KCP39KGR696S</t>
  </si>
  <si>
    <t>6DLN2</t>
  </si>
  <si>
    <t>Replaces Goodman Mfr. No. 5KCP39NGY835S and GE 5KCP39NGV995AS</t>
  </si>
  <si>
    <t>6DLL9</t>
  </si>
  <si>
    <t>Replaces Rheem Mfr. No. 5KCP39NGY930S and GE 5KCP39NGV413AS</t>
  </si>
  <si>
    <t>6DLP0</t>
  </si>
  <si>
    <t>Replaces Trane Mfr. No. 5KCP39FFY927S and GE 5KCP39FFP576AS</t>
  </si>
  <si>
    <t>6DLP2</t>
  </si>
  <si>
    <t>Replaces Trane Mfr. No. 5KCP39LGY928S and GE 5KCP39LGP918AS</t>
  </si>
  <si>
    <t>6DLP5</t>
  </si>
  <si>
    <t>48HT28</t>
  </si>
  <si>
    <t>48HT29</t>
  </si>
  <si>
    <t>CENTURY Direct Drive Blower Motors</t>
  </si>
  <si>
    <t>Goodman, Janitrol</t>
  </si>
  <si>
    <t>3RCU8</t>
  </si>
  <si>
    <t>3RCW5</t>
  </si>
  <si>
    <t>GENTEQ Direct Drive Motors</t>
  </si>
  <si>
    <t>19L507</t>
  </si>
  <si>
    <t>19L509</t>
  </si>
  <si>
    <t>19L510</t>
  </si>
  <si>
    <t>19L508</t>
  </si>
  <si>
    <t>19L518</t>
  </si>
  <si>
    <t>19L519</t>
  </si>
  <si>
    <t>48HT69</t>
  </si>
  <si>
    <t>48HT13</t>
  </si>
  <si>
    <t>48HT32</t>
  </si>
  <si>
    <t>MARATHON MOTORS Direct Drive Motors</t>
  </si>
  <si>
    <t>Fan and Blower</t>
  </si>
  <si>
    <t>20JP43</t>
  </si>
  <si>
    <t>20JP40</t>
  </si>
  <si>
    <t>20JP38</t>
  </si>
  <si>
    <t>20JP41</t>
  </si>
  <si>
    <t>20JP39</t>
  </si>
  <si>
    <t>20JP42</t>
  </si>
  <si>
    <t>20JP36</t>
  </si>
  <si>
    <t>20JP37</t>
  </si>
  <si>
    <t>20JP50</t>
  </si>
  <si>
    <t>20JP49</t>
  </si>
  <si>
    <t>20JP48</t>
  </si>
  <si>
    <t>20JP47</t>
  </si>
  <si>
    <t>20JP45</t>
  </si>
  <si>
    <t>General Purpose</t>
  </si>
  <si>
    <t>20JP46</t>
  </si>
  <si>
    <t>MARATHON MOTORS Direct Drive Blower Motors</t>
  </si>
  <si>
    <t>32PF52</t>
  </si>
  <si>
    <t>32PF55</t>
  </si>
  <si>
    <t>DAYTON Corrosion Resistant Direct Drive Motors</t>
  </si>
  <si>
    <t>42CW68</t>
  </si>
  <si>
    <t>42CW69</t>
  </si>
  <si>
    <t>42CW70</t>
  </si>
  <si>
    <t>42CW71</t>
  </si>
  <si>
    <t>42CW72</t>
  </si>
  <si>
    <t>DAYTON Direct Drive Blower Motors</t>
  </si>
  <si>
    <t>Spot Cooling and People Cooling</t>
  </si>
  <si>
    <t>42LD24</t>
  </si>
  <si>
    <t>42LD14</t>
  </si>
  <si>
    <t>42LD19</t>
  </si>
  <si>
    <t>42LD15</t>
  </si>
  <si>
    <t>42LD22</t>
  </si>
  <si>
    <t>42LD20</t>
  </si>
  <si>
    <t>42LD16</t>
  </si>
  <si>
    <t>42LD23</t>
  </si>
  <si>
    <t>42LD17</t>
  </si>
  <si>
    <t>42LD21</t>
  </si>
  <si>
    <t>42LD18</t>
  </si>
  <si>
    <t>CENTURY Room Air Conditioner Motors</t>
  </si>
  <si>
    <t>4M148</t>
  </si>
  <si>
    <t>4M149</t>
  </si>
  <si>
    <t>4ME27</t>
  </si>
  <si>
    <t>Gibson</t>
  </si>
  <si>
    <t>4MB86</t>
  </si>
  <si>
    <t>Room A/C</t>
  </si>
  <si>
    <t>4MB94</t>
  </si>
  <si>
    <t>4MB96</t>
  </si>
  <si>
    <t>4ME15</t>
  </si>
  <si>
    <t>4MB82</t>
  </si>
  <si>
    <t>4MB92</t>
  </si>
  <si>
    <t>208-240/220</t>
  </si>
  <si>
    <t>4ME31</t>
  </si>
  <si>
    <t>4ME25</t>
  </si>
  <si>
    <t>4MB88</t>
  </si>
  <si>
    <t>GENTEQ Room Air Conditioner Motors</t>
  </si>
  <si>
    <t>48HT14</t>
  </si>
  <si>
    <t>Replaces Goodman Mfr. No. 5KCP39DFY920S and GE 5KCP39DFT606AS</t>
  </si>
  <si>
    <t>6DLN8</t>
  </si>
  <si>
    <t>Tempmaster/Otasco</t>
  </si>
  <si>
    <t>48HT31</t>
  </si>
  <si>
    <t>HP_to_plot</t>
  </si>
  <si>
    <t>Index</t>
  </si>
  <si>
    <t>Grainger catalog prices - HVAC Motors - OEM replacement motors</t>
  </si>
  <si>
    <t>Watts max</t>
  </si>
  <si>
    <t>small</t>
  </si>
  <si>
    <t>Price data compiled by Lincus, 2019-08-12, for motors similar to evaporator fan motors for walk-in refrigerated cases.</t>
  </si>
  <si>
    <t>Collected from grainger.com</t>
  </si>
  <si>
    <t>Sorted by Motor Design for trend plot at right</t>
  </si>
  <si>
    <t>Price_per_HP</t>
  </si>
  <si>
    <t>Johnstone Supply, average cost per unit ECM, 1/15 to 1/20 HP</t>
  </si>
  <si>
    <t>Johnstone Supply, average cost per unit ECM, &lt; 1/20 HP</t>
  </si>
  <si>
    <t>Johnstone Supply, average cost per unit PSC, 1/15 to 1/20 HP</t>
  </si>
  <si>
    <t>Johnstone Supply, average cost per unit Shaded Pole Motor, 1/15 to 1/20 HP</t>
  </si>
  <si>
    <t>Johnstone Supply, average cost per unit Shaded Pole Motor, &lt; 1/20 HP</t>
  </si>
  <si>
    <t>Grainger average cost per ECM, 1/15 to 1/20 HP</t>
  </si>
  <si>
    <t>Grainger average cost per ECM, &lt; 1/20 HP</t>
  </si>
  <si>
    <t>Price data compiled by Solaris, 2019-08-12, for motors similar to evaporator fan motors for walk-in refrigerated cases.</t>
  </si>
  <si>
    <t>Average Price</t>
  </si>
  <si>
    <t>Cooler</t>
  </si>
  <si>
    <t>Freezer</t>
  </si>
  <si>
    <t>Interpolation</t>
  </si>
  <si>
    <t>From RSMeans Online 2019, the labor cost of installing 1/4HP premium efficiency motor</t>
  </si>
  <si>
    <t>(See screenshot above)</t>
  </si>
  <si>
    <t>It is assumed that installation time for ECM/ PSC or Shaded Pole motor is the same</t>
  </si>
  <si>
    <t>Since the ECM fans are small (1/40 and 1/20 HP) and several of these are packaged with-in one evaporator, it is assumed that labor time can be saved and  (3) evaporator fan motors can be installed with-in the time of installing a typical fan motor</t>
  </si>
  <si>
    <t>Hence, labor cost of evaporator fan motor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</si>
</sst>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4" formatCode="_(&quot;$&quot;* #,##0.00_);_(&quot;$&quot;* \(#,##0.00\);_(&quot;$&quot;* &quot;-&quot;??_);_(@_)"/>
    <numFmt numFmtId="164" formatCode="0.0%"/>
    <numFmt numFmtId="165" formatCode="&quot;$&quot;#,##0.00"/>
    <numFmt numFmtId="166" formatCode="#\ ???/???"/>
    <numFmt numFmtId="167" formatCode="0.000000"/>
    <numFmt numFmtId="168" formatCode="_(&quot;$&quot;* #,##0.0_);_(&quot;$&quot;* \(#,##0.0\);_(&quot;$&quot;* &quot;-&quot;??_);_(@_)"/>
  </numFmts>
  <fonts count="6" x14ac:knownFonts="1">
    <font>
      <sz val="11"/>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3">
    <fill>
      <patternFill patternType="none"/>
    </fill>
    <fill>
      <patternFill patternType="gray125"/>
    </fill>
    <fill>
      <patternFill patternType="solid">
        <fgColor theme="7" tint="0.79998168889431442"/>
        <bgColor indexed="65"/>
      </patternFill>
    </fill>
  </fills>
  <borders count="1">
    <border>
      <left/>
      <right/>
      <top/>
      <bottom/>
      <diagonal/>
    </border>
  </borders>
  <cellStyleXfs count="4">
    <xf numFmtId="0" fontId="0" fillId="0" borderId="0"/>
    <xf numFmtId="0" fontId="1" fillId="0" borderId="0" applyNumberFormat="0" applyFill="0" applyBorder="0" applyAlignment="0" applyProtection="0"/>
    <xf numFmtId="0" fontId="2" fillId="2" borderId="0" applyNumberFormat="0" applyBorder="0" applyAlignment="0" applyProtection="0"/>
    <xf numFmtId="44" fontId="2" fillId="0" borderId="0" applyFont="0" applyFill="0" applyBorder="0" applyAlignment="0" applyProtection="0"/>
  </cellStyleXfs>
  <cellXfs count="20">
    <xf numFmtId="0" fontId="0" fillId="0" borderId="0" xfId="0"/>
    <xf numFmtId="49" fontId="0" fillId="0" borderId="0" xfId="0" applyNumberFormat="1"/>
    <xf numFmtId="164" fontId="0" fillId="0" borderId="0" xfId="0" applyNumberFormat="1"/>
    <xf numFmtId="165" fontId="0" fillId="0" borderId="0" xfId="0" applyNumberFormat="1"/>
    <xf numFmtId="13" fontId="0" fillId="0" borderId="0" xfId="0" applyNumberFormat="1"/>
    <xf numFmtId="164" fontId="0" fillId="0" borderId="0" xfId="0" quotePrefix="1" applyNumberFormat="1"/>
    <xf numFmtId="0" fontId="1" fillId="0" borderId="0" xfId="1"/>
    <xf numFmtId="165" fontId="0" fillId="0" borderId="0" xfId="0" quotePrefix="1" applyNumberFormat="1"/>
    <xf numFmtId="166" fontId="0" fillId="0" borderId="0" xfId="0" applyNumberFormat="1"/>
    <xf numFmtId="8" fontId="0" fillId="0" borderId="0" xfId="0" applyNumberFormat="1"/>
    <xf numFmtId="0" fontId="2" fillId="2" borderId="0" xfId="2"/>
    <xf numFmtId="8" fontId="2" fillId="2" borderId="0" xfId="2" applyNumberFormat="1"/>
    <xf numFmtId="3" fontId="0" fillId="0" borderId="0" xfId="0" applyNumberFormat="1"/>
    <xf numFmtId="3" fontId="0" fillId="0" borderId="0" xfId="0" quotePrefix="1" applyNumberFormat="1"/>
    <xf numFmtId="167" fontId="0" fillId="0" borderId="0" xfId="0" applyNumberFormat="1"/>
    <xf numFmtId="167" fontId="3" fillId="0" borderId="0" xfId="0" applyNumberFormat="1" applyFont="1"/>
    <xf numFmtId="0" fontId="3" fillId="0" borderId="0" xfId="0" applyFont="1"/>
    <xf numFmtId="165" fontId="3" fillId="0" borderId="0" xfId="0" applyNumberFormat="1" applyFont="1"/>
    <xf numFmtId="165" fontId="3" fillId="0" borderId="0" xfId="0" quotePrefix="1" applyNumberFormat="1" applyFont="1"/>
    <xf numFmtId="168" fontId="0" fillId="0" borderId="0" xfId="3" applyNumberFormat="1" applyFont="1"/>
  </cellXfs>
  <cellStyles count="4">
    <cellStyle name="20% - Accent4" xfId="2" builtinId="42"/>
    <cellStyle name="Currency" xfId="3" builtinId="4"/>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Brushless ECM</c:v>
          </c:tx>
          <c:spPr>
            <a:ln w="25400" cap="rnd">
              <a:noFill/>
              <a:round/>
            </a:ln>
            <a:effectLst/>
          </c:spPr>
          <c:marker>
            <c:symbol val="circle"/>
            <c:size val="5"/>
            <c:spPr>
              <a:solidFill>
                <a:schemeClr val="accent1"/>
              </a:solidFill>
              <a:ln w="9525">
                <a:solidFill>
                  <a:schemeClr val="accent1"/>
                </a:solidFill>
              </a:ln>
              <a:effectLst/>
            </c:spPr>
          </c:marker>
          <c:xVal>
            <c:numRef>
              <c:f>'Cost Data'!$J$92:$J$131</c:f>
              <c:numCache>
                <c:formatCode>#\ ??/??</c:formatCode>
                <c:ptCount val="40"/>
                <c:pt idx="0">
                  <c:v>0.05</c:v>
                </c:pt>
                <c:pt idx="1">
                  <c:v>0.05</c:v>
                </c:pt>
                <c:pt idx="2">
                  <c:v>0.05</c:v>
                </c:pt>
                <c:pt idx="3">
                  <c:v>0.05</c:v>
                </c:pt>
                <c:pt idx="4">
                  <c:v>1.6666666666666666E-2</c:v>
                </c:pt>
                <c:pt idx="5">
                  <c:v>1.6666666666666666E-2</c:v>
                </c:pt>
                <c:pt idx="6">
                  <c:v>3.3333333333333333E-2</c:v>
                </c:pt>
                <c:pt idx="7">
                  <c:v>1.6092262303875553E-2</c:v>
                </c:pt>
                <c:pt idx="8">
                  <c:v>1.6092262303875553E-2</c:v>
                </c:pt>
                <c:pt idx="9">
                  <c:v>1.6092262303875553E-2</c:v>
                </c:pt>
                <c:pt idx="10">
                  <c:v>0.33333333333333331</c:v>
                </c:pt>
                <c:pt idx="11">
                  <c:v>0.5</c:v>
                </c:pt>
                <c:pt idx="12">
                  <c:v>0.75</c:v>
                </c:pt>
                <c:pt idx="13">
                  <c:v>0.33333333333333331</c:v>
                </c:pt>
                <c:pt idx="14">
                  <c:v>0.33333333333333331</c:v>
                </c:pt>
                <c:pt idx="15">
                  <c:v>0.5</c:v>
                </c:pt>
                <c:pt idx="16">
                  <c:v>0.5</c:v>
                </c:pt>
                <c:pt idx="17">
                  <c:v>0.5</c:v>
                </c:pt>
                <c:pt idx="18">
                  <c:v>0.75</c:v>
                </c:pt>
                <c:pt idx="19">
                  <c:v>0.75</c:v>
                </c:pt>
                <c:pt idx="20">
                  <c:v>1</c:v>
                </c:pt>
                <c:pt idx="21">
                  <c:v>1</c:v>
                </c:pt>
                <c:pt idx="22">
                  <c:v>1</c:v>
                </c:pt>
                <c:pt idx="23">
                  <c:v>0.02</c:v>
                </c:pt>
                <c:pt idx="24">
                  <c:v>0.02</c:v>
                </c:pt>
                <c:pt idx="25">
                  <c:v>6.6666666666666666E-2</c:v>
                </c:pt>
                <c:pt idx="26">
                  <c:v>6.6666666666666666E-2</c:v>
                </c:pt>
                <c:pt idx="27">
                  <c:v>6.6666666666666666E-2</c:v>
                </c:pt>
                <c:pt idx="28">
                  <c:v>6.6666666666666666E-2</c:v>
                </c:pt>
                <c:pt idx="29">
                  <c:v>1.6666666666666666E-2</c:v>
                </c:pt>
                <c:pt idx="30">
                  <c:v>0.02</c:v>
                </c:pt>
                <c:pt idx="31">
                  <c:v>6.6666666666666666E-2</c:v>
                </c:pt>
                <c:pt idx="32">
                  <c:v>6.6666666666666666E-2</c:v>
                </c:pt>
                <c:pt idx="33">
                  <c:v>0.1</c:v>
                </c:pt>
                <c:pt idx="34">
                  <c:v>0.1</c:v>
                </c:pt>
                <c:pt idx="35">
                  <c:v>1.6666666666666666E-2</c:v>
                </c:pt>
                <c:pt idx="36">
                  <c:v>0.02</c:v>
                </c:pt>
                <c:pt idx="37">
                  <c:v>0.1</c:v>
                </c:pt>
                <c:pt idx="38">
                  <c:v>0.1</c:v>
                </c:pt>
                <c:pt idx="39">
                  <c:v>0.1</c:v>
                </c:pt>
              </c:numCache>
            </c:numRef>
          </c:xVal>
          <c:yVal>
            <c:numRef>
              <c:f>'Cost Data'!$H$92:$H$131</c:f>
              <c:numCache>
                <c:formatCode>"$"#,##0.00</c:formatCode>
                <c:ptCount val="40"/>
                <c:pt idx="0">
                  <c:v>98.23</c:v>
                </c:pt>
                <c:pt idx="1">
                  <c:v>101.28</c:v>
                </c:pt>
                <c:pt idx="2">
                  <c:v>105.18</c:v>
                </c:pt>
                <c:pt idx="3">
                  <c:v>115.2</c:v>
                </c:pt>
                <c:pt idx="4">
                  <c:v>91.44</c:v>
                </c:pt>
                <c:pt idx="5">
                  <c:v>97.94</c:v>
                </c:pt>
                <c:pt idx="6">
                  <c:v>95.16</c:v>
                </c:pt>
                <c:pt idx="7">
                  <c:v>151.21</c:v>
                </c:pt>
                <c:pt idx="8">
                  <c:v>151.21</c:v>
                </c:pt>
                <c:pt idx="9">
                  <c:v>151.21</c:v>
                </c:pt>
                <c:pt idx="10">
                  <c:v>293.69</c:v>
                </c:pt>
                <c:pt idx="11">
                  <c:v>321.54000000000002</c:v>
                </c:pt>
                <c:pt idx="12">
                  <c:v>368.48</c:v>
                </c:pt>
                <c:pt idx="13">
                  <c:v>341.19</c:v>
                </c:pt>
                <c:pt idx="14">
                  <c:v>341.19</c:v>
                </c:pt>
                <c:pt idx="15">
                  <c:v>381.04</c:v>
                </c:pt>
                <c:pt idx="16">
                  <c:v>381.04</c:v>
                </c:pt>
                <c:pt idx="17">
                  <c:v>381.04</c:v>
                </c:pt>
                <c:pt idx="18">
                  <c:v>416.52</c:v>
                </c:pt>
                <c:pt idx="19">
                  <c:v>416.52</c:v>
                </c:pt>
                <c:pt idx="20">
                  <c:v>466.74</c:v>
                </c:pt>
                <c:pt idx="21">
                  <c:v>463.47</c:v>
                </c:pt>
                <c:pt idx="22">
                  <c:v>463.47</c:v>
                </c:pt>
                <c:pt idx="23">
                  <c:v>124.47</c:v>
                </c:pt>
                <c:pt idx="24">
                  <c:v>138.11000000000001</c:v>
                </c:pt>
                <c:pt idx="25">
                  <c:v>177.96</c:v>
                </c:pt>
                <c:pt idx="26">
                  <c:v>183.42</c:v>
                </c:pt>
                <c:pt idx="27">
                  <c:v>177.96</c:v>
                </c:pt>
                <c:pt idx="28">
                  <c:v>183.42</c:v>
                </c:pt>
                <c:pt idx="29">
                  <c:v>105.18</c:v>
                </c:pt>
                <c:pt idx="30">
                  <c:v>115.73</c:v>
                </c:pt>
                <c:pt idx="31">
                  <c:v>177.96</c:v>
                </c:pt>
                <c:pt idx="32">
                  <c:v>177.96</c:v>
                </c:pt>
                <c:pt idx="33">
                  <c:v>163.77000000000001</c:v>
                </c:pt>
                <c:pt idx="34">
                  <c:v>172.52</c:v>
                </c:pt>
                <c:pt idx="35">
                  <c:v>120.51</c:v>
                </c:pt>
                <c:pt idx="36">
                  <c:v>143.16999999999999</c:v>
                </c:pt>
                <c:pt idx="37">
                  <c:v>166.34</c:v>
                </c:pt>
                <c:pt idx="38">
                  <c:v>172.52</c:v>
                </c:pt>
                <c:pt idx="39">
                  <c:v>307.97000000000003</c:v>
                </c:pt>
              </c:numCache>
            </c:numRef>
          </c:yVal>
          <c:smooth val="0"/>
          <c:extLst xmlns:c16r2="http://schemas.microsoft.com/office/drawing/2015/06/chart">
            <c:ext xmlns:c16="http://schemas.microsoft.com/office/drawing/2014/chart" uri="{C3380CC4-5D6E-409C-BE32-E72D297353CC}">
              <c16:uniqueId val="{00000000-730A-438E-8C67-82467318B32E}"/>
            </c:ext>
          </c:extLst>
        </c:ser>
        <c:dLbls>
          <c:showLegendKey val="0"/>
          <c:showVal val="0"/>
          <c:showCatName val="0"/>
          <c:showSerName val="0"/>
          <c:showPercent val="0"/>
          <c:showBubbleSize val="0"/>
        </c:dLbls>
        <c:axId val="554173480"/>
        <c:axId val="554173872"/>
      </c:scatterChart>
      <c:valAx>
        <c:axId val="554173480"/>
        <c:scaling>
          <c:orientation val="minMax"/>
        </c:scaling>
        <c:delete val="0"/>
        <c:axPos val="b"/>
        <c:majorGridlines>
          <c:spPr>
            <a:ln w="9525" cap="flat" cmpd="sng" algn="ctr">
              <a:solidFill>
                <a:schemeClr val="tx1">
                  <a:lumMod val="15000"/>
                  <a:lumOff val="85000"/>
                </a:schemeClr>
              </a:solidFill>
              <a:round/>
            </a:ln>
            <a:effectLst/>
          </c:spPr>
        </c:majorGridlines>
        <c:title>
          <c:tx>
            <c:strRef>
              <c:f>'Cost Data'!$J$3</c:f>
              <c:strCache>
                <c:ptCount val="1"/>
                <c:pt idx="0">
                  <c:v>HP_to_plot</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4173872"/>
        <c:crosses val="autoZero"/>
        <c:crossBetween val="midCat"/>
      </c:valAx>
      <c:valAx>
        <c:axId val="554173872"/>
        <c:scaling>
          <c:orientation val="minMax"/>
        </c:scaling>
        <c:delete val="0"/>
        <c:axPos val="l"/>
        <c:majorGridlines>
          <c:spPr>
            <a:ln w="9525" cap="flat" cmpd="sng" algn="ctr">
              <a:solidFill>
                <a:schemeClr val="tx1">
                  <a:lumMod val="15000"/>
                  <a:lumOff val="85000"/>
                </a:schemeClr>
              </a:solidFill>
              <a:round/>
            </a:ln>
            <a:effectLst/>
          </c:spPr>
        </c:majorGridlines>
        <c:title>
          <c:tx>
            <c:strRef>
              <c:f>'Cost Data'!$H$3</c:f>
              <c:strCache>
                <c:ptCount val="1"/>
                <c:pt idx="0">
                  <c:v>Unit cost</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4173480"/>
        <c:crosses val="autoZero"/>
        <c:crossBetween val="midCat"/>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Catalog with advertised</a:t>
            </a:r>
            <a:r>
              <a:rPr lang="en-US" baseline="0"/>
              <a:t> efficiency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'Cost Data'!$Q$4</c:f>
              <c:strCache>
                <c:ptCount val="1"/>
                <c:pt idx="0">
                  <c:v>ECM</c:v>
                </c:pt>
              </c:strCache>
            </c:strRef>
          </c:tx>
          <c:spPr>
            <a:ln w="25400" cap="rnd">
              <a:noFill/>
              <a:round/>
            </a:ln>
            <a:effectLst/>
          </c:spPr>
          <c:marker>
            <c:symbol val="circle"/>
            <c:size val="5"/>
            <c:spPr>
              <a:solidFill>
                <a:schemeClr val="accent1"/>
              </a:solidFill>
              <a:ln w="9525">
                <a:solidFill>
                  <a:schemeClr val="accent1"/>
                </a:solidFill>
              </a:ln>
              <a:effectLst/>
            </c:spPr>
          </c:marker>
          <c:xVal>
            <c:numRef>
              <c:f>'Cost Data'!$W$4:$W$31</c:f>
              <c:numCache>
                <c:formatCode>#\ ??/??</c:formatCode>
                <c:ptCount val="28"/>
                <c:pt idx="0">
                  <c:v>0.33333333333333331</c:v>
                </c:pt>
                <c:pt idx="1">
                  <c:v>0.33333333333333331</c:v>
                </c:pt>
                <c:pt idx="2">
                  <c:v>0.2</c:v>
                </c:pt>
                <c:pt idx="3">
                  <c:v>0.2</c:v>
                </c:pt>
                <c:pt idx="5">
                  <c:v>6.7051092932814804E-2</c:v>
                </c:pt>
                <c:pt idx="6">
                  <c:v>6.6666666666666666E-2</c:v>
                </c:pt>
                <c:pt idx="7">
                  <c:v>6.6666666666666666E-2</c:v>
                </c:pt>
                <c:pt idx="8">
                  <c:v>6.6666666666666666E-2</c:v>
                </c:pt>
                <c:pt idx="9">
                  <c:v>6.6666666666666666E-2</c:v>
                </c:pt>
                <c:pt idx="10">
                  <c:v>6.6666666666666666E-2</c:v>
                </c:pt>
                <c:pt idx="11">
                  <c:v>6.6666666666666666E-2</c:v>
                </c:pt>
                <c:pt idx="12">
                  <c:v>6.6666666666666666E-2</c:v>
                </c:pt>
                <c:pt idx="13">
                  <c:v>6.6666666666666666E-2</c:v>
                </c:pt>
                <c:pt idx="14">
                  <c:v>6.6666666666666666E-2</c:v>
                </c:pt>
                <c:pt idx="15">
                  <c:v>6.6666666666666666E-2</c:v>
                </c:pt>
                <c:pt idx="17">
                  <c:v>5.0958830628939245E-2</c:v>
                </c:pt>
                <c:pt idx="18">
                  <c:v>5.0958830628939245E-2</c:v>
                </c:pt>
                <c:pt idx="19">
                  <c:v>5.0958830628939245E-2</c:v>
                </c:pt>
                <c:pt idx="20">
                  <c:v>5.0958830628939245E-2</c:v>
                </c:pt>
                <c:pt idx="21">
                  <c:v>3.3525546466407402E-2</c:v>
                </c:pt>
                <c:pt idx="22">
                  <c:v>2.6820437173125919E-2</c:v>
                </c:pt>
                <c:pt idx="23">
                  <c:v>2.1456349738500736E-2</c:v>
                </c:pt>
                <c:pt idx="24">
                  <c:v>1.6092262303875553E-2</c:v>
                </c:pt>
                <c:pt idx="25">
                  <c:v>1.6092262303875553E-2</c:v>
                </c:pt>
                <c:pt idx="26">
                  <c:v>1.6092262303875553E-2</c:v>
                </c:pt>
                <c:pt idx="27">
                  <c:v>1.6092262303875553E-2</c:v>
                </c:pt>
              </c:numCache>
            </c:numRef>
          </c:xVal>
          <c:yVal>
            <c:numRef>
              <c:f>'Cost Data'!$T$4:$T$31</c:f>
              <c:numCache>
                <c:formatCode>0.0%</c:formatCode>
                <c:ptCount val="28"/>
                <c:pt idx="0">
                  <c:v>0.8</c:v>
                </c:pt>
                <c:pt idx="1">
                  <c:v>0.8</c:v>
                </c:pt>
                <c:pt idx="2">
                  <c:v>0.8</c:v>
                </c:pt>
                <c:pt idx="3">
                  <c:v>0.8</c:v>
                </c:pt>
                <c:pt idx="5">
                  <c:v>0.8</c:v>
                </c:pt>
                <c:pt idx="17">
                  <c:v>0.66</c:v>
                </c:pt>
                <c:pt idx="18">
                  <c:v>0.66</c:v>
                </c:pt>
                <c:pt idx="19">
                  <c:v>0.66</c:v>
                </c:pt>
                <c:pt idx="20">
                  <c:v>0.66</c:v>
                </c:pt>
                <c:pt idx="21">
                  <c:v>0.66</c:v>
                </c:pt>
                <c:pt idx="22">
                  <c:v>0.68</c:v>
                </c:pt>
                <c:pt idx="23">
                  <c:v>0.66</c:v>
                </c:pt>
                <c:pt idx="24">
                  <c:v>0.66</c:v>
                </c:pt>
                <c:pt idx="25">
                  <c:v>0.66</c:v>
                </c:pt>
                <c:pt idx="26">
                  <c:v>0.66</c:v>
                </c:pt>
                <c:pt idx="27">
                  <c:v>0.8</c:v>
                </c:pt>
              </c:numCache>
            </c:numRef>
          </c:yVal>
          <c:smooth val="0"/>
          <c:extLst xmlns:c16r2="http://schemas.microsoft.com/office/drawing/2015/06/chart">
            <c:ext xmlns:c16="http://schemas.microsoft.com/office/drawing/2014/chart" uri="{C3380CC4-5D6E-409C-BE32-E72D297353CC}">
              <c16:uniqueId val="{00000000-1767-4CF2-8E86-C6D09A38CF56}"/>
            </c:ext>
          </c:extLst>
        </c:ser>
        <c:ser>
          <c:idx val="1"/>
          <c:order val="1"/>
          <c:tx>
            <c:strRef>
              <c:f>'Cost Data'!$Q$33</c:f>
              <c:strCache>
                <c:ptCount val="1"/>
                <c:pt idx="0">
                  <c:v>PSC</c:v>
                </c:pt>
              </c:strCache>
            </c:strRef>
          </c:tx>
          <c:spPr>
            <a:ln w="25400" cap="rnd">
              <a:noFill/>
              <a:round/>
            </a:ln>
            <a:effectLst/>
          </c:spPr>
          <c:marker>
            <c:symbol val="circle"/>
            <c:size val="5"/>
            <c:spPr>
              <a:solidFill>
                <a:schemeClr val="accent2"/>
              </a:solidFill>
              <a:ln w="9525">
                <a:solidFill>
                  <a:schemeClr val="accent2"/>
                </a:solidFill>
              </a:ln>
              <a:effectLst/>
            </c:spPr>
          </c:marker>
          <c:xVal>
            <c:numRef>
              <c:f>'Cost Data'!$W$33:$W$74</c:f>
              <c:numCache>
                <c:formatCode>#\ ??/??</c:formatCode>
                <c:ptCount val="42"/>
                <c:pt idx="0">
                  <c:v>1</c:v>
                </c:pt>
                <c:pt idx="1">
                  <c:v>1</c:v>
                </c:pt>
                <c:pt idx="2">
                  <c:v>0.75</c:v>
                </c:pt>
                <c:pt idx="3">
                  <c:v>0.75</c:v>
                </c:pt>
                <c:pt idx="4">
                  <c:v>0.75</c:v>
                </c:pt>
                <c:pt idx="5">
                  <c:v>0.5</c:v>
                </c:pt>
                <c:pt idx="6">
                  <c:v>0.5</c:v>
                </c:pt>
                <c:pt idx="7">
                  <c:v>0.5</c:v>
                </c:pt>
                <c:pt idx="8">
                  <c:v>0.5</c:v>
                </c:pt>
                <c:pt idx="9">
                  <c:v>0.5</c:v>
                </c:pt>
                <c:pt idx="10">
                  <c:v>0.33333333333333331</c:v>
                </c:pt>
                <c:pt idx="11">
                  <c:v>0.33333333333333331</c:v>
                </c:pt>
                <c:pt idx="12">
                  <c:v>0.33333333333333331</c:v>
                </c:pt>
                <c:pt idx="13">
                  <c:v>0.33333333333333331</c:v>
                </c:pt>
                <c:pt idx="14">
                  <c:v>0.33333333333333331</c:v>
                </c:pt>
                <c:pt idx="15">
                  <c:v>0.33333333333333331</c:v>
                </c:pt>
                <c:pt idx="16">
                  <c:v>0.33333333333333331</c:v>
                </c:pt>
                <c:pt idx="17">
                  <c:v>0.33333333333333331</c:v>
                </c:pt>
                <c:pt idx="18">
                  <c:v>0.25</c:v>
                </c:pt>
                <c:pt idx="19">
                  <c:v>0.25</c:v>
                </c:pt>
                <c:pt idx="20">
                  <c:v>0.25</c:v>
                </c:pt>
                <c:pt idx="21">
                  <c:v>0.25</c:v>
                </c:pt>
                <c:pt idx="22">
                  <c:v>0.25</c:v>
                </c:pt>
                <c:pt idx="23">
                  <c:v>0.25</c:v>
                </c:pt>
                <c:pt idx="24">
                  <c:v>0.25</c:v>
                </c:pt>
                <c:pt idx="25">
                  <c:v>0.25</c:v>
                </c:pt>
                <c:pt idx="26">
                  <c:v>0.25</c:v>
                </c:pt>
                <c:pt idx="27">
                  <c:v>0.25</c:v>
                </c:pt>
                <c:pt idx="28">
                  <c:v>0.2</c:v>
                </c:pt>
                <c:pt idx="29">
                  <c:v>0.2</c:v>
                </c:pt>
                <c:pt idx="30">
                  <c:v>0.2</c:v>
                </c:pt>
                <c:pt idx="31">
                  <c:v>0.2</c:v>
                </c:pt>
                <c:pt idx="32">
                  <c:v>0.16666666666666666</c:v>
                </c:pt>
                <c:pt idx="33">
                  <c:v>0.16666666666666666</c:v>
                </c:pt>
                <c:pt idx="34">
                  <c:v>0.16666666666666666</c:v>
                </c:pt>
                <c:pt idx="35">
                  <c:v>0.125</c:v>
                </c:pt>
                <c:pt idx="37">
                  <c:v>0.1</c:v>
                </c:pt>
                <c:pt idx="38">
                  <c:v>0.1</c:v>
                </c:pt>
                <c:pt idx="39">
                  <c:v>8.3333333333333329E-2</c:v>
                </c:pt>
                <c:pt idx="40">
                  <c:v>8.3333333333333329E-2</c:v>
                </c:pt>
                <c:pt idx="41">
                  <c:v>8.3333333333333329E-2</c:v>
                </c:pt>
              </c:numCache>
            </c:numRef>
          </c:xVal>
          <c:yVal>
            <c:numRef>
              <c:f>'Cost Data'!$T$33:$T$74</c:f>
              <c:numCache>
                <c:formatCode>0.0%</c:formatCode>
                <c:ptCount val="42"/>
                <c:pt idx="0">
                  <c:v>0.65</c:v>
                </c:pt>
                <c:pt idx="1">
                  <c:v>0.71799999999999997</c:v>
                </c:pt>
                <c:pt idx="2">
                  <c:v>0.67300000000000004</c:v>
                </c:pt>
                <c:pt idx="3">
                  <c:v>0.64600000000000002</c:v>
                </c:pt>
                <c:pt idx="4">
                  <c:v>0.65</c:v>
                </c:pt>
                <c:pt idx="5">
                  <c:v>0.72399999999999998</c:v>
                </c:pt>
                <c:pt idx="6">
                  <c:v>0.65</c:v>
                </c:pt>
                <c:pt idx="7">
                  <c:v>0.65</c:v>
                </c:pt>
                <c:pt idx="8">
                  <c:v>0.65</c:v>
                </c:pt>
                <c:pt idx="11">
                  <c:v>0.65</c:v>
                </c:pt>
                <c:pt idx="12">
                  <c:v>0.6</c:v>
                </c:pt>
                <c:pt idx="14">
                  <c:v>0.65</c:v>
                </c:pt>
                <c:pt idx="15">
                  <c:v>0.65</c:v>
                </c:pt>
                <c:pt idx="16">
                  <c:v>0.65</c:v>
                </c:pt>
                <c:pt idx="17">
                  <c:v>0.65</c:v>
                </c:pt>
                <c:pt idx="18">
                  <c:v>0.627</c:v>
                </c:pt>
                <c:pt idx="19">
                  <c:v>0.64900000000000002</c:v>
                </c:pt>
                <c:pt idx="20">
                  <c:v>0.625</c:v>
                </c:pt>
                <c:pt idx="21">
                  <c:v>0.65</c:v>
                </c:pt>
                <c:pt idx="22">
                  <c:v>0.65</c:v>
                </c:pt>
                <c:pt idx="23">
                  <c:v>0.65</c:v>
                </c:pt>
                <c:pt idx="24">
                  <c:v>0.65</c:v>
                </c:pt>
                <c:pt idx="25">
                  <c:v>0.65</c:v>
                </c:pt>
                <c:pt idx="26">
                  <c:v>0.65</c:v>
                </c:pt>
                <c:pt idx="27">
                  <c:v>0.65</c:v>
                </c:pt>
                <c:pt idx="28">
                  <c:v>0.56100000000000005</c:v>
                </c:pt>
                <c:pt idx="29">
                  <c:v>0.58199999999999996</c:v>
                </c:pt>
                <c:pt idx="30">
                  <c:v>0.65</c:v>
                </c:pt>
                <c:pt idx="31">
                  <c:v>0.65</c:v>
                </c:pt>
                <c:pt idx="32">
                  <c:v>0.621</c:v>
                </c:pt>
                <c:pt idx="33">
                  <c:v>0.57499999999999996</c:v>
                </c:pt>
                <c:pt idx="35">
                  <c:v>0.65</c:v>
                </c:pt>
                <c:pt idx="37">
                  <c:v>0.55700000000000005</c:v>
                </c:pt>
                <c:pt idx="38">
                  <c:v>0.65</c:v>
                </c:pt>
                <c:pt idx="39">
                  <c:v>0.65</c:v>
                </c:pt>
                <c:pt idx="40">
                  <c:v>0.53300000000000003</c:v>
                </c:pt>
              </c:numCache>
            </c:numRef>
          </c:yVal>
          <c:smooth val="0"/>
          <c:extLst xmlns:c16r2="http://schemas.microsoft.com/office/drawing/2015/06/chart">
            <c:ext xmlns:c16="http://schemas.microsoft.com/office/drawing/2014/chart" uri="{C3380CC4-5D6E-409C-BE32-E72D297353CC}">
              <c16:uniqueId val="{00000000-4B8A-4B59-AC14-1CEC4F822C58}"/>
            </c:ext>
          </c:extLst>
        </c:ser>
        <c:ser>
          <c:idx val="2"/>
          <c:order val="2"/>
          <c:tx>
            <c:strRef>
              <c:f>'Cost Data'!$Q$76</c:f>
              <c:strCache>
                <c:ptCount val="1"/>
                <c:pt idx="0">
                  <c:v>Shaded Pole</c:v>
                </c:pt>
              </c:strCache>
            </c:strRef>
          </c:tx>
          <c:spPr>
            <a:ln w="25400" cap="rnd">
              <a:noFill/>
              <a:round/>
            </a:ln>
            <a:effectLst/>
          </c:spPr>
          <c:marker>
            <c:symbol val="circle"/>
            <c:size val="5"/>
            <c:spPr>
              <a:solidFill>
                <a:schemeClr val="accent3"/>
              </a:solidFill>
              <a:ln w="9525">
                <a:solidFill>
                  <a:schemeClr val="accent3"/>
                </a:solidFill>
              </a:ln>
              <a:effectLst/>
            </c:spPr>
          </c:marker>
          <c:xVal>
            <c:numRef>
              <c:f>'Cost Data'!$W$76:$W$96</c:f>
              <c:numCache>
                <c:formatCode>#\ ??/??</c:formatCode>
                <c:ptCount val="21"/>
                <c:pt idx="0">
                  <c:v>0.2</c:v>
                </c:pt>
                <c:pt idx="2">
                  <c:v>0.1</c:v>
                </c:pt>
                <c:pt idx="3">
                  <c:v>0.1</c:v>
                </c:pt>
                <c:pt idx="4">
                  <c:v>8.3333333333333329E-2</c:v>
                </c:pt>
                <c:pt idx="5">
                  <c:v>6.6666666666666666E-2</c:v>
                </c:pt>
                <c:pt idx="6">
                  <c:v>6.6666666666666666E-2</c:v>
                </c:pt>
                <c:pt idx="7">
                  <c:v>0.05</c:v>
                </c:pt>
                <c:pt idx="9">
                  <c:v>0.04</c:v>
                </c:pt>
                <c:pt idx="10">
                  <c:v>2.2222222222222223E-2</c:v>
                </c:pt>
                <c:pt idx="11">
                  <c:v>2.2222222222222223E-2</c:v>
                </c:pt>
                <c:pt idx="12">
                  <c:v>0.02</c:v>
                </c:pt>
                <c:pt idx="13">
                  <c:v>0.02</c:v>
                </c:pt>
                <c:pt idx="14">
                  <c:v>0.02</c:v>
                </c:pt>
                <c:pt idx="15">
                  <c:v>1.6092262303875553E-2</c:v>
                </c:pt>
                <c:pt idx="16">
                  <c:v>1.2069196727906665E-2</c:v>
                </c:pt>
                <c:pt idx="17">
                  <c:v>1.2069196727906665E-2</c:v>
                </c:pt>
                <c:pt idx="18">
                  <c:v>1.341021858656296E-3</c:v>
                </c:pt>
                <c:pt idx="19">
                  <c:v>1.341021858656296E-3</c:v>
                </c:pt>
                <c:pt idx="20">
                  <c:v>1.341021858656296E-3</c:v>
                </c:pt>
              </c:numCache>
            </c:numRef>
          </c:xVal>
          <c:yVal>
            <c:numRef>
              <c:f>'Cost Data'!$T$76:$T$96</c:f>
              <c:numCache>
                <c:formatCode>0.0%</c:formatCode>
                <c:ptCount val="21"/>
                <c:pt idx="0">
                  <c:v>0.35</c:v>
                </c:pt>
                <c:pt idx="2">
                  <c:v>0.3</c:v>
                </c:pt>
                <c:pt idx="3">
                  <c:v>0.35</c:v>
                </c:pt>
                <c:pt idx="4">
                  <c:v>0.35</c:v>
                </c:pt>
                <c:pt idx="5">
                  <c:v>0.35</c:v>
                </c:pt>
                <c:pt idx="6">
                  <c:v>0.35</c:v>
                </c:pt>
                <c:pt idx="7">
                  <c:v>0.35</c:v>
                </c:pt>
                <c:pt idx="9">
                  <c:v>0.35</c:v>
                </c:pt>
                <c:pt idx="10">
                  <c:v>0.35</c:v>
                </c:pt>
                <c:pt idx="11">
                  <c:v>0.35</c:v>
                </c:pt>
                <c:pt idx="12">
                  <c:v>0.35</c:v>
                </c:pt>
                <c:pt idx="13">
                  <c:v>0.35</c:v>
                </c:pt>
                <c:pt idx="14">
                  <c:v>0.35</c:v>
                </c:pt>
                <c:pt idx="15">
                  <c:v>0.35</c:v>
                </c:pt>
                <c:pt idx="18">
                  <c:v>0.3</c:v>
                </c:pt>
                <c:pt idx="19">
                  <c:v>0.3</c:v>
                </c:pt>
              </c:numCache>
            </c:numRef>
          </c:yVal>
          <c:smooth val="0"/>
          <c:extLst xmlns:c16r2="http://schemas.microsoft.com/office/drawing/2015/06/chart">
            <c:ext xmlns:c16="http://schemas.microsoft.com/office/drawing/2014/chart" uri="{C3380CC4-5D6E-409C-BE32-E72D297353CC}">
              <c16:uniqueId val="{00000001-4B8A-4B59-AC14-1CEC4F822C58}"/>
            </c:ext>
          </c:extLst>
        </c:ser>
        <c:dLbls>
          <c:showLegendKey val="0"/>
          <c:showVal val="0"/>
          <c:showCatName val="0"/>
          <c:showSerName val="0"/>
          <c:showPercent val="0"/>
          <c:showBubbleSize val="0"/>
        </c:dLbls>
        <c:axId val="554174656"/>
        <c:axId val="554175048"/>
      </c:scatterChart>
      <c:valAx>
        <c:axId val="554174656"/>
        <c:scaling>
          <c:logBase val="4"/>
          <c:orientation val="minMax"/>
          <c:min val="1.5625000000000003E-2"/>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strRef>
              <c:f>'Cost Data'!$J$3</c:f>
              <c:strCache>
                <c:ptCount val="1"/>
                <c:pt idx="0">
                  <c:v>HP_to_plot</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4175048"/>
        <c:crosses val="autoZero"/>
        <c:crossBetween val="midCat"/>
      </c:valAx>
      <c:valAx>
        <c:axId val="554175048"/>
        <c:scaling>
          <c:orientation val="minMax"/>
        </c:scaling>
        <c:delete val="0"/>
        <c:axPos val="l"/>
        <c:majorGridlines>
          <c:spPr>
            <a:ln w="9525" cap="flat" cmpd="sng" algn="ctr">
              <a:solidFill>
                <a:schemeClr val="tx1">
                  <a:lumMod val="15000"/>
                  <a:lumOff val="85000"/>
                </a:schemeClr>
              </a:solidFill>
              <a:round/>
            </a:ln>
            <a:effectLst/>
          </c:spPr>
        </c:majorGridlines>
        <c:title>
          <c:tx>
            <c:strRef>
              <c:f>'Cost Data'!$G$3</c:f>
              <c:strCache>
                <c:ptCount val="1"/>
                <c:pt idx="0">
                  <c:v>Efficiency</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41746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'Grainger OEM'!$B$3</c:f>
          <c:strCache>
            <c:ptCount val="1"/>
            <c:pt idx="0">
              <c:v>Collected from grainger.com</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'Grainger OEM'!$D$7</c:f>
              <c:strCache>
                <c:ptCount val="1"/>
                <c:pt idx="0">
                  <c:v>3-Phase</c:v>
                </c:pt>
              </c:strCache>
            </c:strRef>
          </c:tx>
          <c:spPr>
            <a:ln w="25400" cap="rnd">
              <a:noFill/>
              <a:round/>
            </a:ln>
            <a:effectLst/>
          </c:spPr>
          <c:marker>
            <c:symbol val="circle"/>
            <c:size val="5"/>
            <c:spPr>
              <a:solidFill>
                <a:schemeClr val="accent1"/>
              </a:solidFill>
              <a:ln w="9525">
                <a:solidFill>
                  <a:schemeClr val="accent1"/>
                </a:solidFill>
              </a:ln>
              <a:effectLst/>
            </c:spPr>
          </c:marker>
          <c:xVal>
            <c:numRef>
              <c:f>'Grainger OEM'!$O$7:$O$12</c:f>
              <c:numCache>
                <c:formatCode>#\ ???/???</c:formatCode>
                <c:ptCount val="6"/>
                <c:pt idx="0">
                  <c:v>5</c:v>
                </c:pt>
                <c:pt idx="1">
                  <c:v>5</c:v>
                </c:pt>
                <c:pt idx="2">
                  <c:v>3</c:v>
                </c:pt>
                <c:pt idx="3">
                  <c:v>1</c:v>
                </c:pt>
                <c:pt idx="4">
                  <c:v>1</c:v>
                </c:pt>
                <c:pt idx="5">
                  <c:v>0.75</c:v>
                </c:pt>
              </c:numCache>
            </c:numRef>
          </c:xVal>
          <c:yVal>
            <c:numRef>
              <c:f>'Grainger OEM'!$M$7:$M$12</c:f>
              <c:numCache>
                <c:formatCode>"$"#,##0.00_);[Red]\("$"#,##0.00\)</c:formatCode>
                <c:ptCount val="6"/>
                <c:pt idx="0">
                  <c:v>1048.44</c:v>
                </c:pt>
                <c:pt idx="1">
                  <c:v>555.27</c:v>
                </c:pt>
                <c:pt idx="2">
                  <c:v>843.57</c:v>
                </c:pt>
                <c:pt idx="3">
                  <c:v>508</c:v>
                </c:pt>
                <c:pt idx="4">
                  <c:v>398.14</c:v>
                </c:pt>
                <c:pt idx="5">
                  <c:v>487.6</c:v>
                </c:pt>
              </c:numCache>
            </c:numRef>
          </c:yVal>
          <c:smooth val="0"/>
          <c:extLst xmlns:c16r2="http://schemas.microsoft.com/office/drawing/2015/06/chart">
            <c:ext xmlns:c16="http://schemas.microsoft.com/office/drawing/2014/chart" uri="{C3380CC4-5D6E-409C-BE32-E72D297353CC}">
              <c16:uniqueId val="{00000000-AF11-4A49-9404-F1442CA2AECD}"/>
            </c:ext>
          </c:extLst>
        </c:ser>
        <c:ser>
          <c:idx val="1"/>
          <c:order val="1"/>
          <c:tx>
            <c:strRef>
              <c:f>'Grainger OEM'!$D$13</c:f>
              <c:strCache>
                <c:ptCount val="1"/>
                <c:pt idx="0">
                  <c:v>Capacitor-Start</c:v>
                </c:pt>
              </c:strCache>
            </c:strRef>
          </c:tx>
          <c:spPr>
            <a:ln w="25400" cap="rnd">
              <a:noFill/>
              <a:round/>
            </a:ln>
            <a:effectLst/>
          </c:spPr>
          <c:marker>
            <c:symbol val="circle"/>
            <c:size val="5"/>
            <c:spPr>
              <a:solidFill>
                <a:schemeClr val="accent2"/>
              </a:solidFill>
              <a:ln w="9525">
                <a:solidFill>
                  <a:schemeClr val="accent2"/>
                </a:solidFill>
              </a:ln>
              <a:effectLst/>
            </c:spPr>
          </c:marker>
          <c:xVal>
            <c:numRef>
              <c:f>'Grainger OEM'!$O$13:$O$14</c:f>
              <c:numCache>
                <c:formatCode>#\ ???/???</c:formatCode>
                <c:ptCount val="2"/>
                <c:pt idx="0">
                  <c:v>0.75</c:v>
                </c:pt>
                <c:pt idx="1">
                  <c:v>0.5</c:v>
                </c:pt>
              </c:numCache>
            </c:numRef>
          </c:xVal>
          <c:yVal>
            <c:numRef>
              <c:f>'Grainger OEM'!$M$13:$M$14</c:f>
              <c:numCache>
                <c:formatCode>"$"#,##0.00_);[Red]\("$"#,##0.00\)</c:formatCode>
                <c:ptCount val="2"/>
                <c:pt idx="0">
                  <c:v>237.78</c:v>
                </c:pt>
                <c:pt idx="1">
                  <c:v>285.05</c:v>
                </c:pt>
              </c:numCache>
            </c:numRef>
          </c:yVal>
          <c:smooth val="0"/>
          <c:extLst xmlns:c16r2="http://schemas.microsoft.com/office/drawing/2015/06/chart">
            <c:ext xmlns:c16="http://schemas.microsoft.com/office/drawing/2014/chart" uri="{C3380CC4-5D6E-409C-BE32-E72D297353CC}">
              <c16:uniqueId val="{00000001-AF11-4A49-9404-F1442CA2AECD}"/>
            </c:ext>
          </c:extLst>
        </c:ser>
        <c:ser>
          <c:idx val="2"/>
          <c:order val="2"/>
          <c:tx>
            <c:v>OEM ECM</c:v>
          </c:tx>
          <c:spPr>
            <a:ln w="25400" cap="rnd">
              <a:noFill/>
              <a:round/>
            </a:ln>
            <a:effectLst/>
          </c:spPr>
          <c:marker>
            <c:symbol val="circle"/>
            <c:size val="5"/>
            <c:spPr>
              <a:solidFill>
                <a:schemeClr val="accent3"/>
              </a:solidFill>
              <a:ln w="9525">
                <a:solidFill>
                  <a:schemeClr val="accent3"/>
                </a:solidFill>
              </a:ln>
              <a:effectLst/>
            </c:spPr>
          </c:marker>
          <c:xVal>
            <c:numRef>
              <c:f>'Grainger OEM'!$O$15</c:f>
              <c:numCache>
                <c:formatCode>#\ ??/??</c:formatCode>
                <c:ptCount val="1"/>
                <c:pt idx="0">
                  <c:v>1.7433284162531849E-2</c:v>
                </c:pt>
              </c:numCache>
            </c:numRef>
          </c:xVal>
          <c:yVal>
            <c:numRef>
              <c:f>'Grainger OEM'!$M$15</c:f>
              <c:numCache>
                <c:formatCode>"$"#,##0.00_);[Red]\("$"#,##0.00\)</c:formatCode>
                <c:ptCount val="1"/>
                <c:pt idx="0">
                  <c:v>169.95</c:v>
                </c:pt>
              </c:numCache>
            </c:numRef>
          </c:yVal>
          <c:smooth val="0"/>
          <c:extLst xmlns:c16r2="http://schemas.microsoft.com/office/drawing/2015/06/chart">
            <c:ext xmlns:c16="http://schemas.microsoft.com/office/drawing/2014/chart" uri="{C3380CC4-5D6E-409C-BE32-E72D297353CC}">
              <c16:uniqueId val="{00000002-AF11-4A49-9404-F1442CA2AECD}"/>
            </c:ext>
          </c:extLst>
        </c:ser>
        <c:ser>
          <c:idx val="3"/>
          <c:order val="3"/>
          <c:tx>
            <c:strRef>
              <c:f>'Grainger OEM'!$D$16</c:f>
              <c:strCache>
                <c:ptCount val="1"/>
                <c:pt idx="0">
                  <c:v>Permanent Split Capacitor</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34925" cap="rnd">
                <a:solidFill>
                  <a:schemeClr val="accent4">
                    <a:lumMod val="75000"/>
                  </a:schemeClr>
                </a:solidFill>
                <a:prstDash val="lgDash"/>
              </a:ln>
              <a:effectLst/>
            </c:spPr>
            <c:trendlineType val="linear"/>
            <c:dispRSqr val="1"/>
            <c:dispEq val="1"/>
            <c:trendlineLbl>
              <c:layout>
                <c:manualLayout>
                  <c:x val="5.1239932157283667E-2"/>
                  <c:y val="0.1922555335196415"/>
                </c:manualLayout>
              </c:layout>
              <c:numFmt formatCode="General" sourceLinked="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'Grainger OEM'!$O$16:$O$314</c:f>
              <c:numCache>
                <c:formatCode>#\ ???/???</c:formatCode>
                <c:ptCount val="299"/>
                <c:pt idx="0">
                  <c:v>1</c:v>
                </c:pt>
                <c:pt idx="1">
                  <c:v>1</c:v>
                </c:pt>
                <c:pt idx="2">
                  <c:v>1</c:v>
                </c:pt>
                <c:pt idx="3">
                  <c:v>1</c:v>
                </c:pt>
                <c:pt idx="4">
                  <c:v>1</c:v>
                </c:pt>
                <c:pt idx="5">
                  <c:v>1</c:v>
                </c:pt>
                <c:pt idx="6">
                  <c:v>1</c:v>
                </c:pt>
                <c:pt idx="7">
                  <c:v>1</c:v>
                </c:pt>
                <c:pt idx="8">
                  <c:v>1</c:v>
                </c:pt>
                <c:pt idx="9">
                  <c:v>1</c:v>
                </c:pt>
                <c:pt idx="10">
                  <c:v>1</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pt idx="24">
                  <c:v>0.75</c:v>
                </c:pt>
                <c:pt idx="25">
                  <c:v>0.6</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0.4</c:v>
                </c:pt>
                <c:pt idx="58">
                  <c:v>0.33333333333333331</c:v>
                </c:pt>
                <c:pt idx="59">
                  <c:v>0.33333333333333331</c:v>
                </c:pt>
                <c:pt idx="60">
                  <c:v>0.33333333333333331</c:v>
                </c:pt>
                <c:pt idx="61">
                  <c:v>0.33333333333333331</c:v>
                </c:pt>
                <c:pt idx="62">
                  <c:v>0.33333333333333331</c:v>
                </c:pt>
                <c:pt idx="63">
                  <c:v>0.33333333333333331</c:v>
                </c:pt>
                <c:pt idx="64">
                  <c:v>0.33333333333333331</c:v>
                </c:pt>
                <c:pt idx="65">
                  <c:v>0.33333333333333331</c:v>
                </c:pt>
                <c:pt idx="66">
                  <c:v>0.33333333333333331</c:v>
                </c:pt>
                <c:pt idx="67">
                  <c:v>0.33333333333333331</c:v>
                </c:pt>
                <c:pt idx="68">
                  <c:v>0.33333333333333331</c:v>
                </c:pt>
                <c:pt idx="69">
                  <c:v>0.33333333333333331</c:v>
                </c:pt>
                <c:pt idx="70">
                  <c:v>0.33333333333333331</c:v>
                </c:pt>
                <c:pt idx="71">
                  <c:v>0.33333333333333331</c:v>
                </c:pt>
                <c:pt idx="72">
                  <c:v>0.33333333333333331</c:v>
                </c:pt>
                <c:pt idx="73">
                  <c:v>0.33333333333333331</c:v>
                </c:pt>
                <c:pt idx="74">
                  <c:v>0.33333333333333331</c:v>
                </c:pt>
                <c:pt idx="75">
                  <c:v>0.33333333333333331</c:v>
                </c:pt>
                <c:pt idx="76">
                  <c:v>0.33333333333333331</c:v>
                </c:pt>
                <c:pt idx="77">
                  <c:v>0.33333333333333331</c:v>
                </c:pt>
                <c:pt idx="78">
                  <c:v>0.33333333333333331</c:v>
                </c:pt>
                <c:pt idx="79">
                  <c:v>0.33333333333333331</c:v>
                </c:pt>
                <c:pt idx="80">
                  <c:v>0.33333333333333331</c:v>
                </c:pt>
                <c:pt idx="81">
                  <c:v>0.33333333333333331</c:v>
                </c:pt>
                <c:pt idx="82">
                  <c:v>0.33333333333333331</c:v>
                </c:pt>
                <c:pt idx="83">
                  <c:v>0.33333333333333331</c:v>
                </c:pt>
                <c:pt idx="84">
                  <c:v>0.33333333333333331</c:v>
                </c:pt>
                <c:pt idx="85">
                  <c:v>0.33333333333333331</c:v>
                </c:pt>
                <c:pt idx="86">
                  <c:v>0.33333333333333331</c:v>
                </c:pt>
                <c:pt idx="87">
                  <c:v>0.33333333333333331</c:v>
                </c:pt>
                <c:pt idx="88">
                  <c:v>0.33333333333333331</c:v>
                </c:pt>
                <c:pt idx="89">
                  <c:v>0.33333333333333331</c:v>
                </c:pt>
                <c:pt idx="90">
                  <c:v>0.33333333333333331</c:v>
                </c:pt>
                <c:pt idx="91">
                  <c:v>0.33333333333333331</c:v>
                </c:pt>
                <c:pt idx="92">
                  <c:v>0.33333333333333331</c:v>
                </c:pt>
                <c:pt idx="93">
                  <c:v>0.33333333333333331</c:v>
                </c:pt>
                <c:pt idx="94">
                  <c:v>0.33333333333333331</c:v>
                </c:pt>
                <c:pt idx="95">
                  <c:v>0.33333333333333331</c:v>
                </c:pt>
                <c:pt idx="96">
                  <c:v>0.33333333333333331</c:v>
                </c:pt>
                <c:pt idx="97">
                  <c:v>0.33333333333333331</c:v>
                </c:pt>
                <c:pt idx="98">
                  <c:v>0.33333333333333331</c:v>
                </c:pt>
                <c:pt idx="99">
                  <c:v>0.33333333333333331</c:v>
                </c:pt>
                <c:pt idx="100">
                  <c:v>0.33333333333333331</c:v>
                </c:pt>
                <c:pt idx="101">
                  <c:v>0.33333333333333331</c:v>
                </c:pt>
                <c:pt idx="102">
                  <c:v>0.33333333333333331</c:v>
                </c:pt>
                <c:pt idx="103">
                  <c:v>0.33333333333333331</c:v>
                </c:pt>
                <c:pt idx="104">
                  <c:v>0.33333333333333331</c:v>
                </c:pt>
                <c:pt idx="105">
                  <c:v>0.33333333333333331</c:v>
                </c:pt>
                <c:pt idx="106">
                  <c:v>0.33333333333333331</c:v>
                </c:pt>
                <c:pt idx="107">
                  <c:v>0.33333333333333331</c:v>
                </c:pt>
                <c:pt idx="108">
                  <c:v>0.33333333333333331</c:v>
                </c:pt>
                <c:pt idx="109">
                  <c:v>0.33333333333333331</c:v>
                </c:pt>
                <c:pt idx="110">
                  <c:v>0.33333333333333331</c:v>
                </c:pt>
                <c:pt idx="111">
                  <c:v>0.33333333333333331</c:v>
                </c:pt>
                <c:pt idx="112">
                  <c:v>0.33333333333333331</c:v>
                </c:pt>
                <c:pt idx="113">
                  <c:v>0.33333333333333331</c:v>
                </c:pt>
                <c:pt idx="114">
                  <c:v>0.33333333333333331</c:v>
                </c:pt>
                <c:pt idx="115">
                  <c:v>0.33333333333333331</c:v>
                </c:pt>
                <c:pt idx="116">
                  <c:v>0.33333333333333331</c:v>
                </c:pt>
                <c:pt idx="117">
                  <c:v>0.33333333333333331</c:v>
                </c:pt>
                <c:pt idx="118">
                  <c:v>0.33333333333333331</c:v>
                </c:pt>
                <c:pt idx="119">
                  <c:v>0.33333333333333331</c:v>
                </c:pt>
                <c:pt idx="120">
                  <c:v>0.33333333333333331</c:v>
                </c:pt>
                <c:pt idx="121">
                  <c:v>0.33333333333333331</c:v>
                </c:pt>
                <c:pt idx="122">
                  <c:v>0.33333333333333331</c:v>
                </c:pt>
                <c:pt idx="123">
                  <c:v>0.33333333333333331</c:v>
                </c:pt>
                <c:pt idx="124">
                  <c:v>0.33333333333333331</c:v>
                </c:pt>
                <c:pt idx="125">
                  <c:v>0.25</c:v>
                </c:pt>
                <c:pt idx="126">
                  <c:v>0.25</c:v>
                </c:pt>
                <c:pt idx="127">
                  <c:v>0.25</c:v>
                </c:pt>
                <c:pt idx="128">
                  <c:v>0.25</c:v>
                </c:pt>
                <c:pt idx="129">
                  <c:v>0.25</c:v>
                </c:pt>
                <c:pt idx="130">
                  <c:v>0.25</c:v>
                </c:pt>
                <c:pt idx="131">
                  <c:v>0.25</c:v>
                </c:pt>
                <c:pt idx="132">
                  <c:v>0.25</c:v>
                </c:pt>
                <c:pt idx="133">
                  <c:v>0.25</c:v>
                </c:pt>
                <c:pt idx="134">
                  <c:v>0.25</c:v>
                </c:pt>
                <c:pt idx="135">
                  <c:v>0.25</c:v>
                </c:pt>
                <c:pt idx="136">
                  <c:v>0.25</c:v>
                </c:pt>
                <c:pt idx="137">
                  <c:v>0.25</c:v>
                </c:pt>
                <c:pt idx="138">
                  <c:v>0.25</c:v>
                </c:pt>
                <c:pt idx="139">
                  <c:v>0.25</c:v>
                </c:pt>
                <c:pt idx="140">
                  <c:v>0.25</c:v>
                </c:pt>
                <c:pt idx="141">
                  <c:v>0.25</c:v>
                </c:pt>
                <c:pt idx="142">
                  <c:v>0.25</c:v>
                </c:pt>
                <c:pt idx="143">
                  <c:v>0.25</c:v>
                </c:pt>
                <c:pt idx="144">
                  <c:v>0.25</c:v>
                </c:pt>
                <c:pt idx="145">
                  <c:v>0.25</c:v>
                </c:pt>
                <c:pt idx="146">
                  <c:v>0.25</c:v>
                </c:pt>
                <c:pt idx="147">
                  <c:v>0.25</c:v>
                </c:pt>
                <c:pt idx="148">
                  <c:v>0.25</c:v>
                </c:pt>
                <c:pt idx="149">
                  <c:v>0.25</c:v>
                </c:pt>
                <c:pt idx="150">
                  <c:v>0.25</c:v>
                </c:pt>
                <c:pt idx="151">
                  <c:v>0.25</c:v>
                </c:pt>
                <c:pt idx="152">
                  <c:v>0.25</c:v>
                </c:pt>
                <c:pt idx="153">
                  <c:v>0.25</c:v>
                </c:pt>
                <c:pt idx="154">
                  <c:v>0.25</c:v>
                </c:pt>
                <c:pt idx="155">
                  <c:v>0.25</c:v>
                </c:pt>
                <c:pt idx="156">
                  <c:v>0.25</c:v>
                </c:pt>
                <c:pt idx="157">
                  <c:v>0.25</c:v>
                </c:pt>
                <c:pt idx="158">
                  <c:v>0.25</c:v>
                </c:pt>
                <c:pt idx="159">
                  <c:v>0.25</c:v>
                </c:pt>
                <c:pt idx="160">
                  <c:v>0.25</c:v>
                </c:pt>
                <c:pt idx="161">
                  <c:v>0.25</c:v>
                </c:pt>
                <c:pt idx="162">
                  <c:v>0.25</c:v>
                </c:pt>
                <c:pt idx="163">
                  <c:v>0.25</c:v>
                </c:pt>
                <c:pt idx="164">
                  <c:v>0.25</c:v>
                </c:pt>
                <c:pt idx="165">
                  <c:v>0.25</c:v>
                </c:pt>
                <c:pt idx="166">
                  <c:v>0.2</c:v>
                </c:pt>
                <c:pt idx="167">
                  <c:v>0.2</c:v>
                </c:pt>
                <c:pt idx="168">
                  <c:v>0.2</c:v>
                </c:pt>
                <c:pt idx="169">
                  <c:v>0.2</c:v>
                </c:pt>
                <c:pt idx="170">
                  <c:v>0.2</c:v>
                </c:pt>
                <c:pt idx="171">
                  <c:v>0.2</c:v>
                </c:pt>
                <c:pt idx="172">
                  <c:v>0.2</c:v>
                </c:pt>
                <c:pt idx="173">
                  <c:v>0.2</c:v>
                </c:pt>
                <c:pt idx="174">
                  <c:v>0.2</c:v>
                </c:pt>
                <c:pt idx="175">
                  <c:v>0.2</c:v>
                </c:pt>
                <c:pt idx="176">
                  <c:v>0.2</c:v>
                </c:pt>
                <c:pt idx="177">
                  <c:v>0.2</c:v>
                </c:pt>
                <c:pt idx="178">
                  <c:v>0.2</c:v>
                </c:pt>
                <c:pt idx="179">
                  <c:v>0.2</c:v>
                </c:pt>
                <c:pt idx="180">
                  <c:v>0.2</c:v>
                </c:pt>
                <c:pt idx="181">
                  <c:v>0.2</c:v>
                </c:pt>
                <c:pt idx="182">
                  <c:v>0.2</c:v>
                </c:pt>
                <c:pt idx="183">
                  <c:v>0.2</c:v>
                </c:pt>
                <c:pt idx="184">
                  <c:v>0.2</c:v>
                </c:pt>
                <c:pt idx="185">
                  <c:v>0.2</c:v>
                </c:pt>
                <c:pt idx="186">
                  <c:v>0.2</c:v>
                </c:pt>
                <c:pt idx="187">
                  <c:v>0.2</c:v>
                </c:pt>
                <c:pt idx="188">
                  <c:v>0.2</c:v>
                </c:pt>
                <c:pt idx="189">
                  <c:v>0.2</c:v>
                </c:pt>
                <c:pt idx="190">
                  <c:v>0.2</c:v>
                </c:pt>
                <c:pt idx="191">
                  <c:v>0.2</c:v>
                </c:pt>
                <c:pt idx="192">
                  <c:v>0.2</c:v>
                </c:pt>
                <c:pt idx="193">
                  <c:v>0.16666666666666666</c:v>
                </c:pt>
                <c:pt idx="194">
                  <c:v>0.16666666666666666</c:v>
                </c:pt>
                <c:pt idx="195">
                  <c:v>0.16666666666666666</c:v>
                </c:pt>
                <c:pt idx="196">
                  <c:v>0.16666666666666666</c:v>
                </c:pt>
                <c:pt idx="197">
                  <c:v>0.16666666666666666</c:v>
                </c:pt>
                <c:pt idx="198">
                  <c:v>0.16666666666666666</c:v>
                </c:pt>
                <c:pt idx="199">
                  <c:v>0.16666666666666666</c:v>
                </c:pt>
                <c:pt idx="200">
                  <c:v>0.16666666666666666</c:v>
                </c:pt>
                <c:pt idx="201">
                  <c:v>0.16666666666666666</c:v>
                </c:pt>
                <c:pt idx="202">
                  <c:v>0.16666666666666666</c:v>
                </c:pt>
                <c:pt idx="203">
                  <c:v>0.16666666666666666</c:v>
                </c:pt>
                <c:pt idx="204">
                  <c:v>0.16666666666666666</c:v>
                </c:pt>
                <c:pt idx="205">
                  <c:v>0.16666666666666666</c:v>
                </c:pt>
                <c:pt idx="206">
                  <c:v>0.16666666666666666</c:v>
                </c:pt>
                <c:pt idx="207">
                  <c:v>0.16666666666666666</c:v>
                </c:pt>
                <c:pt idx="208">
                  <c:v>0.16666666666666666</c:v>
                </c:pt>
                <c:pt idx="209">
                  <c:v>0.16666666666666666</c:v>
                </c:pt>
                <c:pt idx="210">
                  <c:v>0.16666666666666666</c:v>
                </c:pt>
                <c:pt idx="211">
                  <c:v>0.16666666666666666</c:v>
                </c:pt>
                <c:pt idx="212">
                  <c:v>0.16666666666666666</c:v>
                </c:pt>
                <c:pt idx="213">
                  <c:v>0.16666666666666666</c:v>
                </c:pt>
                <c:pt idx="214">
                  <c:v>0.16666666666666666</c:v>
                </c:pt>
                <c:pt idx="215">
                  <c:v>0.16666666666666666</c:v>
                </c:pt>
                <c:pt idx="216">
                  <c:v>0.16666666666666666</c:v>
                </c:pt>
                <c:pt idx="217">
                  <c:v>0.14285714285714285</c:v>
                </c:pt>
                <c:pt idx="218">
                  <c:v>0.125</c:v>
                </c:pt>
                <c:pt idx="219">
                  <c:v>0.125</c:v>
                </c:pt>
                <c:pt idx="220">
                  <c:v>0.125</c:v>
                </c:pt>
                <c:pt idx="221">
                  <c:v>0.125</c:v>
                </c:pt>
                <c:pt idx="222">
                  <c:v>0.125</c:v>
                </c:pt>
                <c:pt idx="223">
                  <c:v>0.125</c:v>
                </c:pt>
                <c:pt idx="224">
                  <c:v>0.125</c:v>
                </c:pt>
                <c:pt idx="225">
                  <c:v>0.125</c:v>
                </c:pt>
                <c:pt idx="226">
                  <c:v>0.125</c:v>
                </c:pt>
                <c:pt idx="227">
                  <c:v>0.125</c:v>
                </c:pt>
                <c:pt idx="228">
                  <c:v>0.125</c:v>
                </c:pt>
                <c:pt idx="229">
                  <c:v>0.125</c:v>
                </c:pt>
                <c:pt idx="230">
                  <c:v>0.125</c:v>
                </c:pt>
                <c:pt idx="231">
                  <c:v>0.125</c:v>
                </c:pt>
                <c:pt idx="232">
                  <c:v>0.125</c:v>
                </c:pt>
                <c:pt idx="233">
                  <c:v>0.125</c:v>
                </c:pt>
                <c:pt idx="234">
                  <c:v>0.125</c:v>
                </c:pt>
                <c:pt idx="235">
                  <c:v>0.125</c:v>
                </c:pt>
                <c:pt idx="236">
                  <c:v>0.125</c:v>
                </c:pt>
                <c:pt idx="237">
                  <c:v>0.125</c:v>
                </c:pt>
                <c:pt idx="238">
                  <c:v>0.125</c:v>
                </c:pt>
                <c:pt idx="239">
                  <c:v>0.125</c:v>
                </c:pt>
                <c:pt idx="240">
                  <c:v>0.125</c:v>
                </c:pt>
                <c:pt idx="241">
                  <c:v>0.125</c:v>
                </c:pt>
                <c:pt idx="242">
                  <c:v>0.125</c:v>
                </c:pt>
                <c:pt idx="243">
                  <c:v>0.125</c:v>
                </c:pt>
                <c:pt idx="244">
                  <c:v>0.1</c:v>
                </c:pt>
                <c:pt idx="245">
                  <c:v>0.1</c:v>
                </c:pt>
                <c:pt idx="246">
                  <c:v>0.1</c:v>
                </c:pt>
                <c:pt idx="247">
                  <c:v>0.1</c:v>
                </c:pt>
                <c:pt idx="248">
                  <c:v>0.1</c:v>
                </c:pt>
                <c:pt idx="249">
                  <c:v>0.1</c:v>
                </c:pt>
                <c:pt idx="250">
                  <c:v>0.1</c:v>
                </c:pt>
                <c:pt idx="251">
                  <c:v>0.1</c:v>
                </c:pt>
                <c:pt idx="252">
                  <c:v>0.1</c:v>
                </c:pt>
                <c:pt idx="253">
                  <c:v>0.1</c:v>
                </c:pt>
                <c:pt idx="254">
                  <c:v>8.3333333333333329E-2</c:v>
                </c:pt>
                <c:pt idx="255">
                  <c:v>8.3333333333333329E-2</c:v>
                </c:pt>
                <c:pt idx="256">
                  <c:v>8.3333333333333329E-2</c:v>
                </c:pt>
                <c:pt idx="257">
                  <c:v>8.3333333333333329E-2</c:v>
                </c:pt>
                <c:pt idx="258">
                  <c:v>8.3333333333333329E-2</c:v>
                </c:pt>
                <c:pt idx="259">
                  <c:v>8.3333333333333329E-2</c:v>
                </c:pt>
                <c:pt idx="260">
                  <c:v>8.3333333333333329E-2</c:v>
                </c:pt>
                <c:pt idx="261">
                  <c:v>6.6666666666666666E-2</c:v>
                </c:pt>
                <c:pt idx="262">
                  <c:v>6.6666666666666666E-2</c:v>
                </c:pt>
                <c:pt idx="263">
                  <c:v>6.6666666666666666E-2</c:v>
                </c:pt>
                <c:pt idx="264">
                  <c:v>6.6666666666666666E-2</c:v>
                </c:pt>
                <c:pt idx="265">
                  <c:v>6.6666666666666666E-2</c:v>
                </c:pt>
                <c:pt idx="266">
                  <c:v>6.6666666666666666E-2</c:v>
                </c:pt>
                <c:pt idx="267">
                  <c:v>6.6666666666666666E-2</c:v>
                </c:pt>
                <c:pt idx="268">
                  <c:v>6.6666666666666666E-2</c:v>
                </c:pt>
                <c:pt idx="269">
                  <c:v>6.6666666666666666E-2</c:v>
                </c:pt>
                <c:pt idx="270">
                  <c:v>6.6666666666666666E-2</c:v>
                </c:pt>
                <c:pt idx="271">
                  <c:v>6.6666666666666666E-2</c:v>
                </c:pt>
                <c:pt idx="272">
                  <c:v>6.6666666666666666E-2</c:v>
                </c:pt>
                <c:pt idx="273">
                  <c:v>6.6666666666666666E-2</c:v>
                </c:pt>
                <c:pt idx="274">
                  <c:v>6.6666666666666666E-2</c:v>
                </c:pt>
                <c:pt idx="275">
                  <c:v>6.25E-2</c:v>
                </c:pt>
                <c:pt idx="276">
                  <c:v>6.25E-2</c:v>
                </c:pt>
                <c:pt idx="277">
                  <c:v>6.25E-2</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0.04</c:v>
                </c:pt>
                <c:pt idx="293">
                  <c:v>0.04</c:v>
                </c:pt>
                <c:pt idx="294">
                  <c:v>3.3333333333333333E-2</c:v>
                </c:pt>
                <c:pt idx="295">
                  <c:v>3.3333333333333333E-2</c:v>
                </c:pt>
                <c:pt idx="296">
                  <c:v>3.3333333333333333E-2</c:v>
                </c:pt>
                <c:pt idx="297">
                  <c:v>3.3333333333333333E-2</c:v>
                </c:pt>
                <c:pt idx="298">
                  <c:v>3.3333333333333333E-2</c:v>
                </c:pt>
              </c:numCache>
            </c:numRef>
          </c:xVal>
          <c:yVal>
            <c:numRef>
              <c:f>'Grainger OEM'!$M$16:$M$314</c:f>
              <c:numCache>
                <c:formatCode>"$"#,##0.00_);[Red]\("$"#,##0.00\)</c:formatCode>
                <c:ptCount val="299"/>
                <c:pt idx="0">
                  <c:v>290.14999999999998</c:v>
                </c:pt>
                <c:pt idx="1">
                  <c:v>387.49</c:v>
                </c:pt>
                <c:pt idx="2">
                  <c:v>272.07</c:v>
                </c:pt>
                <c:pt idx="3">
                  <c:v>346.23</c:v>
                </c:pt>
                <c:pt idx="4">
                  <c:v>351.79</c:v>
                </c:pt>
                <c:pt idx="5">
                  <c:v>368.22</c:v>
                </c:pt>
                <c:pt idx="6">
                  <c:v>272.54000000000002</c:v>
                </c:pt>
                <c:pt idx="7">
                  <c:v>284.13</c:v>
                </c:pt>
                <c:pt idx="8">
                  <c:v>319.82</c:v>
                </c:pt>
                <c:pt idx="9">
                  <c:v>214.85</c:v>
                </c:pt>
                <c:pt idx="10">
                  <c:v>440</c:v>
                </c:pt>
                <c:pt idx="11">
                  <c:v>526.54</c:v>
                </c:pt>
                <c:pt idx="12">
                  <c:v>602.97</c:v>
                </c:pt>
                <c:pt idx="13">
                  <c:v>358.75</c:v>
                </c:pt>
                <c:pt idx="14">
                  <c:v>242.87</c:v>
                </c:pt>
                <c:pt idx="15">
                  <c:v>356.9</c:v>
                </c:pt>
                <c:pt idx="16">
                  <c:v>240.09</c:v>
                </c:pt>
                <c:pt idx="17">
                  <c:v>327.23</c:v>
                </c:pt>
                <c:pt idx="18">
                  <c:v>331.4</c:v>
                </c:pt>
                <c:pt idx="19">
                  <c:v>331.4</c:v>
                </c:pt>
                <c:pt idx="20">
                  <c:v>458.87</c:v>
                </c:pt>
                <c:pt idx="21">
                  <c:v>463.5</c:v>
                </c:pt>
                <c:pt idx="22">
                  <c:v>200.7</c:v>
                </c:pt>
                <c:pt idx="23">
                  <c:v>191.92</c:v>
                </c:pt>
                <c:pt idx="24">
                  <c:v>397.68</c:v>
                </c:pt>
                <c:pt idx="25">
                  <c:v>267.8</c:v>
                </c:pt>
                <c:pt idx="26">
                  <c:v>280.88</c:v>
                </c:pt>
                <c:pt idx="27">
                  <c:v>316.11</c:v>
                </c:pt>
                <c:pt idx="28">
                  <c:v>128.38999999999999</c:v>
                </c:pt>
                <c:pt idx="29">
                  <c:v>339.28</c:v>
                </c:pt>
                <c:pt idx="30">
                  <c:v>297.57</c:v>
                </c:pt>
                <c:pt idx="31">
                  <c:v>176.6</c:v>
                </c:pt>
                <c:pt idx="32">
                  <c:v>271.61</c:v>
                </c:pt>
                <c:pt idx="33">
                  <c:v>214.6</c:v>
                </c:pt>
                <c:pt idx="34">
                  <c:v>133.97999999999999</c:v>
                </c:pt>
                <c:pt idx="35">
                  <c:v>260.49</c:v>
                </c:pt>
                <c:pt idx="36">
                  <c:v>280</c:v>
                </c:pt>
                <c:pt idx="37">
                  <c:v>370.8</c:v>
                </c:pt>
                <c:pt idx="38">
                  <c:v>256.32</c:v>
                </c:pt>
                <c:pt idx="39">
                  <c:v>252.14</c:v>
                </c:pt>
                <c:pt idx="40">
                  <c:v>267.8</c:v>
                </c:pt>
                <c:pt idx="41">
                  <c:v>218.77</c:v>
                </c:pt>
                <c:pt idx="42">
                  <c:v>231.75</c:v>
                </c:pt>
                <c:pt idx="43">
                  <c:v>154.35</c:v>
                </c:pt>
                <c:pt idx="44">
                  <c:v>184.47</c:v>
                </c:pt>
                <c:pt idx="45">
                  <c:v>195.14</c:v>
                </c:pt>
                <c:pt idx="46">
                  <c:v>182.62</c:v>
                </c:pt>
                <c:pt idx="47">
                  <c:v>150.63999999999999</c:v>
                </c:pt>
                <c:pt idx="48">
                  <c:v>186.27</c:v>
                </c:pt>
                <c:pt idx="49">
                  <c:v>209.83</c:v>
                </c:pt>
                <c:pt idx="50">
                  <c:v>320.5</c:v>
                </c:pt>
                <c:pt idx="51">
                  <c:v>352.5</c:v>
                </c:pt>
                <c:pt idx="52">
                  <c:v>355.5</c:v>
                </c:pt>
                <c:pt idx="53">
                  <c:v>352.5</c:v>
                </c:pt>
                <c:pt idx="54">
                  <c:v>752</c:v>
                </c:pt>
                <c:pt idx="55">
                  <c:v>193.74</c:v>
                </c:pt>
                <c:pt idx="56">
                  <c:v>210.89</c:v>
                </c:pt>
                <c:pt idx="57">
                  <c:v>228.51</c:v>
                </c:pt>
                <c:pt idx="58">
                  <c:v>203.94</c:v>
                </c:pt>
                <c:pt idx="59">
                  <c:v>326.3</c:v>
                </c:pt>
                <c:pt idx="60">
                  <c:v>277.63</c:v>
                </c:pt>
                <c:pt idx="61">
                  <c:v>239.63</c:v>
                </c:pt>
                <c:pt idx="62">
                  <c:v>253.07</c:v>
                </c:pt>
                <c:pt idx="63">
                  <c:v>184.01</c:v>
                </c:pt>
                <c:pt idx="64">
                  <c:v>167.33</c:v>
                </c:pt>
                <c:pt idx="65">
                  <c:v>151.69999999999999</c:v>
                </c:pt>
                <c:pt idx="66">
                  <c:v>163.69999999999999</c:v>
                </c:pt>
                <c:pt idx="67">
                  <c:v>252.35</c:v>
                </c:pt>
                <c:pt idx="68">
                  <c:v>187.25</c:v>
                </c:pt>
                <c:pt idx="69">
                  <c:v>128.5</c:v>
                </c:pt>
                <c:pt idx="70">
                  <c:v>223.41</c:v>
                </c:pt>
                <c:pt idx="71">
                  <c:v>273.92</c:v>
                </c:pt>
                <c:pt idx="72">
                  <c:v>229.69</c:v>
                </c:pt>
                <c:pt idx="73">
                  <c:v>244.73</c:v>
                </c:pt>
                <c:pt idx="74">
                  <c:v>171.5</c:v>
                </c:pt>
                <c:pt idx="75">
                  <c:v>203.94</c:v>
                </c:pt>
                <c:pt idx="76">
                  <c:v>190.49</c:v>
                </c:pt>
                <c:pt idx="77">
                  <c:v>196.06</c:v>
                </c:pt>
                <c:pt idx="78">
                  <c:v>270.5</c:v>
                </c:pt>
                <c:pt idx="79">
                  <c:v>263.5</c:v>
                </c:pt>
                <c:pt idx="80">
                  <c:v>126</c:v>
                </c:pt>
                <c:pt idx="81">
                  <c:v>247</c:v>
                </c:pt>
                <c:pt idx="82">
                  <c:v>303.58999999999997</c:v>
                </c:pt>
                <c:pt idx="83">
                  <c:v>285.98</c:v>
                </c:pt>
                <c:pt idx="84">
                  <c:v>132.56</c:v>
                </c:pt>
                <c:pt idx="85">
                  <c:v>218.3</c:v>
                </c:pt>
                <c:pt idx="86">
                  <c:v>202.55</c:v>
                </c:pt>
                <c:pt idx="87">
                  <c:v>170.57</c:v>
                </c:pt>
                <c:pt idx="88">
                  <c:v>202.09</c:v>
                </c:pt>
                <c:pt idx="89">
                  <c:v>162.74</c:v>
                </c:pt>
                <c:pt idx="90">
                  <c:v>204.41</c:v>
                </c:pt>
                <c:pt idx="91">
                  <c:v>230.82</c:v>
                </c:pt>
                <c:pt idx="92">
                  <c:v>312.86</c:v>
                </c:pt>
                <c:pt idx="93">
                  <c:v>146.26</c:v>
                </c:pt>
                <c:pt idx="94">
                  <c:v>217.85</c:v>
                </c:pt>
                <c:pt idx="95">
                  <c:v>181.28</c:v>
                </c:pt>
                <c:pt idx="96">
                  <c:v>145.54</c:v>
                </c:pt>
                <c:pt idx="97">
                  <c:v>278.62</c:v>
                </c:pt>
                <c:pt idx="98">
                  <c:v>156.66</c:v>
                </c:pt>
                <c:pt idx="99">
                  <c:v>146.47</c:v>
                </c:pt>
                <c:pt idx="100">
                  <c:v>155.74</c:v>
                </c:pt>
                <c:pt idx="101">
                  <c:v>164.54</c:v>
                </c:pt>
                <c:pt idx="102">
                  <c:v>170.1</c:v>
                </c:pt>
                <c:pt idx="103">
                  <c:v>159.44</c:v>
                </c:pt>
                <c:pt idx="104">
                  <c:v>160.37</c:v>
                </c:pt>
                <c:pt idx="105">
                  <c:v>146.47</c:v>
                </c:pt>
                <c:pt idx="106">
                  <c:v>130.99</c:v>
                </c:pt>
                <c:pt idx="107">
                  <c:v>241.02</c:v>
                </c:pt>
                <c:pt idx="108">
                  <c:v>136.27000000000001</c:v>
                </c:pt>
                <c:pt idx="109">
                  <c:v>139.97999999999999</c:v>
                </c:pt>
                <c:pt idx="110">
                  <c:v>250.76</c:v>
                </c:pt>
                <c:pt idx="111">
                  <c:v>152.30000000000001</c:v>
                </c:pt>
                <c:pt idx="112">
                  <c:v>154.81</c:v>
                </c:pt>
                <c:pt idx="113">
                  <c:v>162.22999999999999</c:v>
                </c:pt>
                <c:pt idx="114">
                  <c:v>141.62</c:v>
                </c:pt>
                <c:pt idx="115">
                  <c:v>304.5</c:v>
                </c:pt>
                <c:pt idx="116">
                  <c:v>309.5</c:v>
                </c:pt>
                <c:pt idx="117">
                  <c:v>304</c:v>
                </c:pt>
                <c:pt idx="118">
                  <c:v>415.5</c:v>
                </c:pt>
                <c:pt idx="119">
                  <c:v>259.04000000000002</c:v>
                </c:pt>
                <c:pt idx="120">
                  <c:v>237.42</c:v>
                </c:pt>
                <c:pt idx="121">
                  <c:v>127</c:v>
                </c:pt>
                <c:pt idx="122">
                  <c:v>227.12</c:v>
                </c:pt>
                <c:pt idx="123">
                  <c:v>226.66</c:v>
                </c:pt>
                <c:pt idx="124">
                  <c:v>258.63</c:v>
                </c:pt>
                <c:pt idx="125">
                  <c:v>232.68</c:v>
                </c:pt>
                <c:pt idx="126">
                  <c:v>144.61000000000001</c:v>
                </c:pt>
                <c:pt idx="127">
                  <c:v>156.66</c:v>
                </c:pt>
                <c:pt idx="128">
                  <c:v>195.14</c:v>
                </c:pt>
                <c:pt idx="129">
                  <c:v>230.82</c:v>
                </c:pt>
                <c:pt idx="130">
                  <c:v>166.39</c:v>
                </c:pt>
                <c:pt idx="131">
                  <c:v>177.52</c:v>
                </c:pt>
                <c:pt idx="132">
                  <c:v>190.04</c:v>
                </c:pt>
                <c:pt idx="133">
                  <c:v>186.33</c:v>
                </c:pt>
                <c:pt idx="134">
                  <c:v>133.96</c:v>
                </c:pt>
                <c:pt idx="135">
                  <c:v>126.07</c:v>
                </c:pt>
                <c:pt idx="136">
                  <c:v>131.63</c:v>
                </c:pt>
                <c:pt idx="137">
                  <c:v>157.12</c:v>
                </c:pt>
                <c:pt idx="138">
                  <c:v>185.92</c:v>
                </c:pt>
                <c:pt idx="139">
                  <c:v>258.17</c:v>
                </c:pt>
                <c:pt idx="140">
                  <c:v>151.41</c:v>
                </c:pt>
                <c:pt idx="141">
                  <c:v>148.79</c:v>
                </c:pt>
                <c:pt idx="142">
                  <c:v>193.74</c:v>
                </c:pt>
                <c:pt idx="143">
                  <c:v>257</c:v>
                </c:pt>
                <c:pt idx="144">
                  <c:v>109.5</c:v>
                </c:pt>
                <c:pt idx="145">
                  <c:v>245.14</c:v>
                </c:pt>
                <c:pt idx="146">
                  <c:v>278.10000000000002</c:v>
                </c:pt>
                <c:pt idx="147">
                  <c:v>248.74</c:v>
                </c:pt>
                <c:pt idx="148">
                  <c:v>247.51</c:v>
                </c:pt>
                <c:pt idx="149">
                  <c:v>151.1</c:v>
                </c:pt>
                <c:pt idx="150">
                  <c:v>211.66</c:v>
                </c:pt>
                <c:pt idx="151">
                  <c:v>213.68</c:v>
                </c:pt>
                <c:pt idx="152">
                  <c:v>101.04</c:v>
                </c:pt>
                <c:pt idx="153">
                  <c:v>197.91</c:v>
                </c:pt>
                <c:pt idx="154">
                  <c:v>213.21</c:v>
                </c:pt>
                <c:pt idx="155">
                  <c:v>212.74</c:v>
                </c:pt>
                <c:pt idx="156">
                  <c:v>286.44</c:v>
                </c:pt>
                <c:pt idx="157">
                  <c:v>138.58000000000001</c:v>
                </c:pt>
                <c:pt idx="158">
                  <c:v>133.38</c:v>
                </c:pt>
                <c:pt idx="159">
                  <c:v>240.5</c:v>
                </c:pt>
                <c:pt idx="160">
                  <c:v>129.24</c:v>
                </c:pt>
                <c:pt idx="161">
                  <c:v>127.46</c:v>
                </c:pt>
                <c:pt idx="162">
                  <c:v>305.5</c:v>
                </c:pt>
                <c:pt idx="163">
                  <c:v>309.5</c:v>
                </c:pt>
                <c:pt idx="164">
                  <c:v>516</c:v>
                </c:pt>
                <c:pt idx="165">
                  <c:v>214.14</c:v>
                </c:pt>
                <c:pt idx="166">
                  <c:v>126.54</c:v>
                </c:pt>
                <c:pt idx="167">
                  <c:v>232.68</c:v>
                </c:pt>
                <c:pt idx="168">
                  <c:v>269.3</c:v>
                </c:pt>
                <c:pt idx="169">
                  <c:v>353.8</c:v>
                </c:pt>
                <c:pt idx="170">
                  <c:v>183.55</c:v>
                </c:pt>
                <c:pt idx="171">
                  <c:v>156.55000000000001</c:v>
                </c:pt>
                <c:pt idx="172">
                  <c:v>169.18</c:v>
                </c:pt>
                <c:pt idx="173">
                  <c:v>202.55</c:v>
                </c:pt>
                <c:pt idx="174">
                  <c:v>231.75</c:v>
                </c:pt>
                <c:pt idx="175">
                  <c:v>239.63</c:v>
                </c:pt>
                <c:pt idx="176">
                  <c:v>145.08000000000001</c:v>
                </c:pt>
                <c:pt idx="177">
                  <c:v>261.10000000000002</c:v>
                </c:pt>
                <c:pt idx="178">
                  <c:v>151.1</c:v>
                </c:pt>
                <c:pt idx="179">
                  <c:v>171.5</c:v>
                </c:pt>
                <c:pt idx="180">
                  <c:v>241.02</c:v>
                </c:pt>
                <c:pt idx="181">
                  <c:v>194.16</c:v>
                </c:pt>
                <c:pt idx="182">
                  <c:v>100.95</c:v>
                </c:pt>
                <c:pt idx="183">
                  <c:v>180.25</c:v>
                </c:pt>
                <c:pt idx="184">
                  <c:v>162.74</c:v>
                </c:pt>
                <c:pt idx="185">
                  <c:v>232.68</c:v>
                </c:pt>
                <c:pt idx="186">
                  <c:v>188.64</c:v>
                </c:pt>
                <c:pt idx="187">
                  <c:v>201.62</c:v>
                </c:pt>
                <c:pt idx="188">
                  <c:v>165.32</c:v>
                </c:pt>
                <c:pt idx="189">
                  <c:v>138.02000000000001</c:v>
                </c:pt>
                <c:pt idx="190">
                  <c:v>184.47</c:v>
                </c:pt>
                <c:pt idx="191">
                  <c:v>207.65</c:v>
                </c:pt>
                <c:pt idx="192">
                  <c:v>142.76</c:v>
                </c:pt>
                <c:pt idx="193">
                  <c:v>171.5</c:v>
                </c:pt>
                <c:pt idx="194">
                  <c:v>203.94</c:v>
                </c:pt>
                <c:pt idx="195">
                  <c:v>269.3</c:v>
                </c:pt>
                <c:pt idx="196">
                  <c:v>310.08999999999997</c:v>
                </c:pt>
                <c:pt idx="197">
                  <c:v>149.25</c:v>
                </c:pt>
                <c:pt idx="198">
                  <c:v>164.05</c:v>
                </c:pt>
                <c:pt idx="199">
                  <c:v>197.24</c:v>
                </c:pt>
                <c:pt idx="200">
                  <c:v>218.77</c:v>
                </c:pt>
                <c:pt idx="201">
                  <c:v>208.58</c:v>
                </c:pt>
                <c:pt idx="202">
                  <c:v>185.92</c:v>
                </c:pt>
                <c:pt idx="203">
                  <c:v>166.34</c:v>
                </c:pt>
                <c:pt idx="204">
                  <c:v>138.02000000000001</c:v>
                </c:pt>
                <c:pt idx="205">
                  <c:v>138.02000000000001</c:v>
                </c:pt>
                <c:pt idx="206">
                  <c:v>137.66</c:v>
                </c:pt>
                <c:pt idx="207">
                  <c:v>151.41</c:v>
                </c:pt>
                <c:pt idx="208">
                  <c:v>145.54</c:v>
                </c:pt>
                <c:pt idx="209">
                  <c:v>181.69</c:v>
                </c:pt>
                <c:pt idx="210">
                  <c:v>178.19</c:v>
                </c:pt>
                <c:pt idx="211">
                  <c:v>263.74</c:v>
                </c:pt>
                <c:pt idx="212">
                  <c:v>135.96</c:v>
                </c:pt>
                <c:pt idx="213">
                  <c:v>238.7</c:v>
                </c:pt>
                <c:pt idx="214">
                  <c:v>132.36000000000001</c:v>
                </c:pt>
                <c:pt idx="215">
                  <c:v>163.22</c:v>
                </c:pt>
                <c:pt idx="216">
                  <c:v>263</c:v>
                </c:pt>
                <c:pt idx="217">
                  <c:v>258.63</c:v>
                </c:pt>
                <c:pt idx="218">
                  <c:v>216.45</c:v>
                </c:pt>
                <c:pt idx="219">
                  <c:v>302.2</c:v>
                </c:pt>
                <c:pt idx="220">
                  <c:v>155.27000000000001</c:v>
                </c:pt>
                <c:pt idx="221">
                  <c:v>151.1</c:v>
                </c:pt>
                <c:pt idx="222">
                  <c:v>253.07</c:v>
                </c:pt>
                <c:pt idx="223">
                  <c:v>175.66</c:v>
                </c:pt>
                <c:pt idx="224">
                  <c:v>174.14</c:v>
                </c:pt>
                <c:pt idx="225">
                  <c:v>129.78</c:v>
                </c:pt>
                <c:pt idx="226">
                  <c:v>209.5</c:v>
                </c:pt>
                <c:pt idx="227">
                  <c:v>218.3</c:v>
                </c:pt>
                <c:pt idx="228">
                  <c:v>123.29</c:v>
                </c:pt>
                <c:pt idx="229">
                  <c:v>159.44</c:v>
                </c:pt>
                <c:pt idx="230">
                  <c:v>151.1</c:v>
                </c:pt>
                <c:pt idx="231">
                  <c:v>163.35</c:v>
                </c:pt>
                <c:pt idx="232">
                  <c:v>165.32</c:v>
                </c:pt>
                <c:pt idx="233">
                  <c:v>253.53</c:v>
                </c:pt>
                <c:pt idx="234">
                  <c:v>172.42</c:v>
                </c:pt>
                <c:pt idx="235">
                  <c:v>246.17</c:v>
                </c:pt>
                <c:pt idx="236">
                  <c:v>193.12</c:v>
                </c:pt>
                <c:pt idx="237">
                  <c:v>214.14</c:v>
                </c:pt>
                <c:pt idx="238">
                  <c:v>203.42</c:v>
                </c:pt>
                <c:pt idx="239">
                  <c:v>172.42</c:v>
                </c:pt>
                <c:pt idx="240">
                  <c:v>183.55</c:v>
                </c:pt>
                <c:pt idx="241">
                  <c:v>171.5</c:v>
                </c:pt>
                <c:pt idx="242">
                  <c:v>171.62</c:v>
                </c:pt>
                <c:pt idx="243">
                  <c:v>244</c:v>
                </c:pt>
                <c:pt idx="244">
                  <c:v>248.9</c:v>
                </c:pt>
                <c:pt idx="245">
                  <c:v>277.63</c:v>
                </c:pt>
                <c:pt idx="246">
                  <c:v>244.73</c:v>
                </c:pt>
                <c:pt idx="247">
                  <c:v>164.08</c:v>
                </c:pt>
                <c:pt idx="248">
                  <c:v>161.30000000000001</c:v>
                </c:pt>
                <c:pt idx="249">
                  <c:v>119.12</c:v>
                </c:pt>
                <c:pt idx="250">
                  <c:v>138.02000000000001</c:v>
                </c:pt>
                <c:pt idx="251">
                  <c:v>121.9</c:v>
                </c:pt>
                <c:pt idx="252">
                  <c:v>190.04</c:v>
                </c:pt>
                <c:pt idx="253">
                  <c:v>174.28</c:v>
                </c:pt>
                <c:pt idx="254">
                  <c:v>196.06</c:v>
                </c:pt>
                <c:pt idx="255">
                  <c:v>261.41000000000003</c:v>
                </c:pt>
                <c:pt idx="256">
                  <c:v>334.24</c:v>
                </c:pt>
                <c:pt idx="257">
                  <c:v>138.02000000000001</c:v>
                </c:pt>
                <c:pt idx="258">
                  <c:v>164.28</c:v>
                </c:pt>
                <c:pt idx="259">
                  <c:v>121.9</c:v>
                </c:pt>
                <c:pt idx="260">
                  <c:v>179.74</c:v>
                </c:pt>
                <c:pt idx="261">
                  <c:v>126.54</c:v>
                </c:pt>
                <c:pt idx="262">
                  <c:v>102.92</c:v>
                </c:pt>
                <c:pt idx="263">
                  <c:v>191.89</c:v>
                </c:pt>
                <c:pt idx="264">
                  <c:v>203.94</c:v>
                </c:pt>
                <c:pt idx="265">
                  <c:v>183.55</c:v>
                </c:pt>
                <c:pt idx="266">
                  <c:v>183.55</c:v>
                </c:pt>
                <c:pt idx="267">
                  <c:v>185.92</c:v>
                </c:pt>
                <c:pt idx="268">
                  <c:v>241.02</c:v>
                </c:pt>
                <c:pt idx="269">
                  <c:v>264.2</c:v>
                </c:pt>
                <c:pt idx="270">
                  <c:v>215.99</c:v>
                </c:pt>
                <c:pt idx="271">
                  <c:v>164.28</c:v>
                </c:pt>
                <c:pt idx="272">
                  <c:v>62.75</c:v>
                </c:pt>
                <c:pt idx="273">
                  <c:v>226</c:v>
                </c:pt>
                <c:pt idx="274">
                  <c:v>178.45</c:v>
                </c:pt>
                <c:pt idx="275">
                  <c:v>151.1</c:v>
                </c:pt>
                <c:pt idx="276">
                  <c:v>208.12</c:v>
                </c:pt>
                <c:pt idx="277">
                  <c:v>212.28</c:v>
                </c:pt>
                <c:pt idx="278">
                  <c:v>203.94</c:v>
                </c:pt>
                <c:pt idx="279">
                  <c:v>203.94</c:v>
                </c:pt>
                <c:pt idx="280">
                  <c:v>281.19</c:v>
                </c:pt>
                <c:pt idx="281">
                  <c:v>212.28</c:v>
                </c:pt>
                <c:pt idx="282">
                  <c:v>139.05000000000001</c:v>
                </c:pt>
                <c:pt idx="283">
                  <c:v>122.36</c:v>
                </c:pt>
                <c:pt idx="284">
                  <c:v>142.76</c:v>
                </c:pt>
                <c:pt idx="285">
                  <c:v>112.63</c:v>
                </c:pt>
                <c:pt idx="286">
                  <c:v>114.48</c:v>
                </c:pt>
                <c:pt idx="287">
                  <c:v>215.99</c:v>
                </c:pt>
                <c:pt idx="288">
                  <c:v>228.51</c:v>
                </c:pt>
                <c:pt idx="289">
                  <c:v>158.52000000000001</c:v>
                </c:pt>
                <c:pt idx="290">
                  <c:v>47.54</c:v>
                </c:pt>
                <c:pt idx="291">
                  <c:v>173.5</c:v>
                </c:pt>
                <c:pt idx="292">
                  <c:v>163.15</c:v>
                </c:pt>
                <c:pt idx="293">
                  <c:v>50.55</c:v>
                </c:pt>
                <c:pt idx="294">
                  <c:v>187.72</c:v>
                </c:pt>
                <c:pt idx="295">
                  <c:v>196.06</c:v>
                </c:pt>
                <c:pt idx="296">
                  <c:v>222.95</c:v>
                </c:pt>
                <c:pt idx="297">
                  <c:v>212.28</c:v>
                </c:pt>
                <c:pt idx="298">
                  <c:v>212.28</c:v>
                </c:pt>
              </c:numCache>
            </c:numRef>
          </c:yVal>
          <c:smooth val="0"/>
          <c:extLst xmlns:c16r2="http://schemas.microsoft.com/office/drawing/2015/06/chart">
            <c:ext xmlns:c16="http://schemas.microsoft.com/office/drawing/2014/chart" uri="{C3380CC4-5D6E-409C-BE32-E72D297353CC}">
              <c16:uniqueId val="{00000003-AF11-4A49-9404-F1442CA2AECD}"/>
            </c:ext>
          </c:extLst>
        </c:ser>
        <c:ser>
          <c:idx val="4"/>
          <c:order val="4"/>
          <c:tx>
            <c:strRef>
              <c:f>'Grainger OEM'!$D$315</c:f>
              <c:strCache>
                <c:ptCount val="1"/>
                <c:pt idx="0">
                  <c:v>Shaded Pole</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lumMod val="75000"/>
                  </a:schemeClr>
                </a:solidFill>
                <a:prstDash val="lgDash"/>
              </a:ln>
              <a:effectLst/>
            </c:spPr>
            <c:trendlineType val="linear"/>
            <c:dispRSqr val="1"/>
            <c:dispEq val="1"/>
            <c:trendlineLbl>
              <c:layout>
                <c:manualLayout>
                  <c:x val="-0.29319131154391342"/>
                  <c:y val="3.8013526151172115E-2"/>
                </c:manualLayout>
              </c:layout>
              <c:numFmt formatCode="General" sourceLinked="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'Grainger OEM'!$O$315:$O$420</c:f>
              <c:numCache>
                <c:formatCode>#\ ???/???</c:formatCode>
                <c:ptCount val="106"/>
                <c:pt idx="0">
                  <c:v>0.25</c:v>
                </c:pt>
                <c:pt idx="1">
                  <c:v>0.2</c:v>
                </c:pt>
                <c:pt idx="2">
                  <c:v>0.2</c:v>
                </c:pt>
                <c:pt idx="3">
                  <c:v>0.16666666666666666</c:v>
                </c:pt>
                <c:pt idx="4">
                  <c:v>0.16666666666666666</c:v>
                </c:pt>
                <c:pt idx="5">
                  <c:v>0.16666666666666666</c:v>
                </c:pt>
                <c:pt idx="6">
                  <c:v>0.16666666666666666</c:v>
                </c:pt>
                <c:pt idx="7">
                  <c:v>0.16666666666666666</c:v>
                </c:pt>
                <c:pt idx="8">
                  <c:v>0.16666666666666666</c:v>
                </c:pt>
                <c:pt idx="9">
                  <c:v>0.14285714285714285</c:v>
                </c:pt>
                <c:pt idx="10">
                  <c:v>0.125</c:v>
                </c:pt>
                <c:pt idx="11">
                  <c:v>0.125</c:v>
                </c:pt>
                <c:pt idx="12">
                  <c:v>0.125</c:v>
                </c:pt>
                <c:pt idx="13">
                  <c:v>0.125</c:v>
                </c:pt>
                <c:pt idx="14">
                  <c:v>0.125</c:v>
                </c:pt>
                <c:pt idx="15">
                  <c:v>0.125</c:v>
                </c:pt>
                <c:pt idx="16">
                  <c:v>0.125</c:v>
                </c:pt>
                <c:pt idx="17">
                  <c:v>0.125</c:v>
                </c:pt>
                <c:pt idx="18">
                  <c:v>0.125</c:v>
                </c:pt>
                <c:pt idx="19">
                  <c:v>0.125</c:v>
                </c:pt>
                <c:pt idx="20">
                  <c:v>0.1</c:v>
                </c:pt>
                <c:pt idx="21">
                  <c:v>0.1</c:v>
                </c:pt>
                <c:pt idx="22">
                  <c:v>0.1</c:v>
                </c:pt>
                <c:pt idx="23">
                  <c:v>0.1</c:v>
                </c:pt>
                <c:pt idx="24">
                  <c:v>0.1</c:v>
                </c:pt>
                <c:pt idx="25">
                  <c:v>0.1</c:v>
                </c:pt>
                <c:pt idx="26">
                  <c:v>0.1</c:v>
                </c:pt>
                <c:pt idx="27">
                  <c:v>0.1</c:v>
                </c:pt>
                <c:pt idx="28">
                  <c:v>0.1</c:v>
                </c:pt>
                <c:pt idx="29">
                  <c:v>0.1</c:v>
                </c:pt>
                <c:pt idx="30">
                  <c:v>0.1</c:v>
                </c:pt>
                <c:pt idx="31">
                  <c:v>9.0909090909090912E-2</c:v>
                </c:pt>
                <c:pt idx="32">
                  <c:v>9.0909090909090912E-2</c:v>
                </c:pt>
                <c:pt idx="33">
                  <c:v>8.3333333333333329E-2</c:v>
                </c:pt>
                <c:pt idx="34">
                  <c:v>8.3333333333333329E-2</c:v>
                </c:pt>
                <c:pt idx="35">
                  <c:v>8.3333333333333329E-2</c:v>
                </c:pt>
                <c:pt idx="36">
                  <c:v>8.3333333333333329E-2</c:v>
                </c:pt>
                <c:pt idx="37">
                  <c:v>8.3333333333333329E-2</c:v>
                </c:pt>
                <c:pt idx="38">
                  <c:v>8.3333333333333329E-2</c:v>
                </c:pt>
                <c:pt idx="39">
                  <c:v>8.3333333333333329E-2</c:v>
                </c:pt>
                <c:pt idx="40">
                  <c:v>8.3333333333333329E-2</c:v>
                </c:pt>
                <c:pt idx="41">
                  <c:v>8.3333333333333329E-2</c:v>
                </c:pt>
                <c:pt idx="42">
                  <c:v>8.3333333333333329E-2</c:v>
                </c:pt>
                <c:pt idx="43">
                  <c:v>8.3333333333333329E-2</c:v>
                </c:pt>
                <c:pt idx="44">
                  <c:v>8.3333333333333329E-2</c:v>
                </c:pt>
                <c:pt idx="45">
                  <c:v>6.6666666666666666E-2</c:v>
                </c:pt>
                <c:pt idx="46">
                  <c:v>6.6666666666666666E-2</c:v>
                </c:pt>
                <c:pt idx="47">
                  <c:v>6.6666666666666666E-2</c:v>
                </c:pt>
                <c:pt idx="48">
                  <c:v>6.6666666666666666E-2</c:v>
                </c:pt>
                <c:pt idx="49">
                  <c:v>6.6666666666666666E-2</c:v>
                </c:pt>
                <c:pt idx="50">
                  <c:v>6.6666666666666666E-2</c:v>
                </c:pt>
                <c:pt idx="51">
                  <c:v>6.6666666666666666E-2</c:v>
                </c:pt>
                <c:pt idx="52">
                  <c:v>6.6666666666666666E-2</c:v>
                </c:pt>
                <c:pt idx="53">
                  <c:v>6.6666666666666666E-2</c:v>
                </c:pt>
                <c:pt idx="54">
                  <c:v>6.6666666666666666E-2</c:v>
                </c:pt>
                <c:pt idx="55">
                  <c:v>6.6666666666666666E-2</c:v>
                </c:pt>
                <c:pt idx="56">
                  <c:v>6.6666666666666666E-2</c:v>
                </c:pt>
                <c:pt idx="57">
                  <c:v>6.6666666666666666E-2</c:v>
                </c:pt>
                <c:pt idx="58">
                  <c:v>6.6666666666666666E-2</c:v>
                </c:pt>
                <c:pt idx="59">
                  <c:v>6.6666666666666666E-2</c:v>
                </c:pt>
                <c:pt idx="60">
                  <c:v>6.6666666666666666E-2</c:v>
                </c:pt>
                <c:pt idx="61">
                  <c:v>6.6666666666666666E-2</c:v>
                </c:pt>
                <c:pt idx="62">
                  <c:v>6.6666666666666666E-2</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0.04</c:v>
                </c:pt>
                <c:pt idx="83">
                  <c:v>3.3333333333333333E-2</c:v>
                </c:pt>
                <c:pt idx="84">
                  <c:v>3.3333333333333333E-2</c:v>
                </c:pt>
                <c:pt idx="85">
                  <c:v>3.3333333333333333E-2</c:v>
                </c:pt>
                <c:pt idx="86">
                  <c:v>3.3333333333333333E-2</c:v>
                </c:pt>
                <c:pt idx="87">
                  <c:v>3.3333333333333333E-2</c:v>
                </c:pt>
                <c:pt idx="88">
                  <c:v>2.8571428571428571E-2</c:v>
                </c:pt>
                <c:pt idx="89">
                  <c:v>2.5000000000000001E-2</c:v>
                </c:pt>
                <c:pt idx="90">
                  <c:v>2.5000000000000001E-2</c:v>
                </c:pt>
                <c:pt idx="91">
                  <c:v>2.5000000000000001E-2</c:v>
                </c:pt>
                <c:pt idx="92">
                  <c:v>2.5000000000000001E-2</c:v>
                </c:pt>
                <c:pt idx="93">
                  <c:v>2.5000000000000001E-2</c:v>
                </c:pt>
                <c:pt idx="94">
                  <c:v>2.2222222222222223E-2</c:v>
                </c:pt>
                <c:pt idx="95">
                  <c:v>0.02</c:v>
                </c:pt>
                <c:pt idx="96">
                  <c:v>0.02</c:v>
                </c:pt>
                <c:pt idx="97">
                  <c:v>0.02</c:v>
                </c:pt>
                <c:pt idx="98">
                  <c:v>1.8181818181818181E-2</c:v>
                </c:pt>
                <c:pt idx="99">
                  <c:v>1.5384615384615385E-2</c:v>
                </c:pt>
                <c:pt idx="100">
                  <c:v>1.2500000000000001E-2</c:v>
                </c:pt>
                <c:pt idx="101">
                  <c:v>1.1363636363636364E-2</c:v>
                </c:pt>
                <c:pt idx="102">
                  <c:v>0.01</c:v>
                </c:pt>
                <c:pt idx="103">
                  <c:v>0.01</c:v>
                </c:pt>
                <c:pt idx="104">
                  <c:v>7.1428571428571426E-3</c:v>
                </c:pt>
                <c:pt idx="105">
                  <c:v>6.6666666666666671E-3</c:v>
                </c:pt>
              </c:numCache>
            </c:numRef>
          </c:xVal>
          <c:yVal>
            <c:numRef>
              <c:f>'Grainger OEM'!$M$315:$M$420</c:f>
              <c:numCache>
                <c:formatCode>"$"#,##0.00_);[Red]\("$"#,##0.00\)</c:formatCode>
                <c:ptCount val="106"/>
                <c:pt idx="0">
                  <c:v>261.41000000000003</c:v>
                </c:pt>
                <c:pt idx="1">
                  <c:v>138.58000000000001</c:v>
                </c:pt>
                <c:pt idx="2">
                  <c:v>193.28</c:v>
                </c:pt>
                <c:pt idx="3">
                  <c:v>248.9</c:v>
                </c:pt>
                <c:pt idx="4">
                  <c:v>183.55</c:v>
                </c:pt>
                <c:pt idx="5">
                  <c:v>177.16</c:v>
                </c:pt>
                <c:pt idx="6">
                  <c:v>196.99</c:v>
                </c:pt>
                <c:pt idx="7">
                  <c:v>150.65</c:v>
                </c:pt>
                <c:pt idx="8">
                  <c:v>126.69</c:v>
                </c:pt>
                <c:pt idx="9">
                  <c:v>127.35</c:v>
                </c:pt>
                <c:pt idx="10">
                  <c:v>139.05000000000001</c:v>
                </c:pt>
                <c:pt idx="11">
                  <c:v>187.72</c:v>
                </c:pt>
                <c:pt idx="12">
                  <c:v>217.84</c:v>
                </c:pt>
                <c:pt idx="13">
                  <c:v>155.27000000000001</c:v>
                </c:pt>
                <c:pt idx="14">
                  <c:v>222.48</c:v>
                </c:pt>
                <c:pt idx="15">
                  <c:v>130.71</c:v>
                </c:pt>
                <c:pt idx="16">
                  <c:v>139.97999999999999</c:v>
                </c:pt>
                <c:pt idx="17">
                  <c:v>152.96</c:v>
                </c:pt>
                <c:pt idx="18">
                  <c:v>129.78</c:v>
                </c:pt>
                <c:pt idx="19">
                  <c:v>135.44</c:v>
                </c:pt>
                <c:pt idx="20">
                  <c:v>155.27000000000001</c:v>
                </c:pt>
                <c:pt idx="21">
                  <c:v>139.05000000000001</c:v>
                </c:pt>
                <c:pt idx="22">
                  <c:v>203.94</c:v>
                </c:pt>
                <c:pt idx="23">
                  <c:v>220.63</c:v>
                </c:pt>
                <c:pt idx="24">
                  <c:v>236.84</c:v>
                </c:pt>
                <c:pt idx="25">
                  <c:v>208.12</c:v>
                </c:pt>
                <c:pt idx="26">
                  <c:v>171.5</c:v>
                </c:pt>
                <c:pt idx="27">
                  <c:v>127</c:v>
                </c:pt>
                <c:pt idx="28">
                  <c:v>154.81</c:v>
                </c:pt>
                <c:pt idx="29">
                  <c:v>240.09</c:v>
                </c:pt>
                <c:pt idx="30">
                  <c:v>106.61</c:v>
                </c:pt>
                <c:pt idx="31">
                  <c:v>106.15</c:v>
                </c:pt>
                <c:pt idx="32">
                  <c:v>146.93</c:v>
                </c:pt>
                <c:pt idx="33">
                  <c:v>191.89</c:v>
                </c:pt>
                <c:pt idx="34">
                  <c:v>142.76</c:v>
                </c:pt>
                <c:pt idx="35">
                  <c:v>208.12</c:v>
                </c:pt>
                <c:pt idx="36">
                  <c:v>167.33</c:v>
                </c:pt>
                <c:pt idx="37">
                  <c:v>285.52</c:v>
                </c:pt>
                <c:pt idx="38">
                  <c:v>203.94</c:v>
                </c:pt>
                <c:pt idx="39">
                  <c:v>200.23</c:v>
                </c:pt>
                <c:pt idx="40">
                  <c:v>114.02</c:v>
                </c:pt>
                <c:pt idx="41">
                  <c:v>130.25</c:v>
                </c:pt>
                <c:pt idx="42">
                  <c:v>272.54000000000002</c:v>
                </c:pt>
                <c:pt idx="43">
                  <c:v>252.61</c:v>
                </c:pt>
                <c:pt idx="44">
                  <c:v>93.63</c:v>
                </c:pt>
                <c:pt idx="45">
                  <c:v>155.27000000000001</c:v>
                </c:pt>
                <c:pt idx="46">
                  <c:v>122.36</c:v>
                </c:pt>
                <c:pt idx="47">
                  <c:v>179.84</c:v>
                </c:pt>
                <c:pt idx="48">
                  <c:v>277.63</c:v>
                </c:pt>
                <c:pt idx="49">
                  <c:v>163.15</c:v>
                </c:pt>
                <c:pt idx="50">
                  <c:v>139.05000000000001</c:v>
                </c:pt>
                <c:pt idx="51">
                  <c:v>126.54</c:v>
                </c:pt>
                <c:pt idx="52">
                  <c:v>203.94</c:v>
                </c:pt>
                <c:pt idx="53">
                  <c:v>167.33</c:v>
                </c:pt>
                <c:pt idx="54">
                  <c:v>271.92</c:v>
                </c:pt>
                <c:pt idx="55">
                  <c:v>228.51</c:v>
                </c:pt>
                <c:pt idx="56">
                  <c:v>139.56</c:v>
                </c:pt>
                <c:pt idx="57">
                  <c:v>73.56</c:v>
                </c:pt>
                <c:pt idx="58">
                  <c:v>249.82</c:v>
                </c:pt>
                <c:pt idx="59">
                  <c:v>170.1</c:v>
                </c:pt>
                <c:pt idx="60">
                  <c:v>231.28</c:v>
                </c:pt>
                <c:pt idx="61">
                  <c:v>179.22</c:v>
                </c:pt>
                <c:pt idx="62">
                  <c:v>145.22999999999999</c:v>
                </c:pt>
                <c:pt idx="63">
                  <c:v>97.34</c:v>
                </c:pt>
                <c:pt idx="64">
                  <c:v>101.4</c:v>
                </c:pt>
                <c:pt idx="65">
                  <c:v>85.75</c:v>
                </c:pt>
                <c:pt idx="66">
                  <c:v>106.15</c:v>
                </c:pt>
                <c:pt idx="67">
                  <c:v>94.09</c:v>
                </c:pt>
                <c:pt idx="68">
                  <c:v>232.68</c:v>
                </c:pt>
                <c:pt idx="69">
                  <c:v>106.15</c:v>
                </c:pt>
                <c:pt idx="70">
                  <c:v>142.76</c:v>
                </c:pt>
                <c:pt idx="71">
                  <c:v>139.05000000000001</c:v>
                </c:pt>
                <c:pt idx="72">
                  <c:v>110.31</c:v>
                </c:pt>
                <c:pt idx="73">
                  <c:v>94.09</c:v>
                </c:pt>
                <c:pt idx="74">
                  <c:v>155.27000000000001</c:v>
                </c:pt>
                <c:pt idx="75">
                  <c:v>271.92</c:v>
                </c:pt>
                <c:pt idx="76">
                  <c:v>163.15</c:v>
                </c:pt>
                <c:pt idx="77">
                  <c:v>224.8</c:v>
                </c:pt>
                <c:pt idx="78">
                  <c:v>208.12</c:v>
                </c:pt>
                <c:pt idx="79">
                  <c:v>198.85</c:v>
                </c:pt>
                <c:pt idx="80">
                  <c:v>109.39</c:v>
                </c:pt>
                <c:pt idx="81">
                  <c:v>125.15</c:v>
                </c:pt>
                <c:pt idx="82">
                  <c:v>98.26</c:v>
                </c:pt>
                <c:pt idx="83">
                  <c:v>118.66</c:v>
                </c:pt>
                <c:pt idx="84">
                  <c:v>253.9</c:v>
                </c:pt>
                <c:pt idx="85">
                  <c:v>191.89</c:v>
                </c:pt>
                <c:pt idx="86">
                  <c:v>146.93</c:v>
                </c:pt>
                <c:pt idx="87">
                  <c:v>163.15</c:v>
                </c:pt>
                <c:pt idx="88">
                  <c:v>155.27000000000001</c:v>
                </c:pt>
                <c:pt idx="89">
                  <c:v>110.31</c:v>
                </c:pt>
                <c:pt idx="90">
                  <c:v>81.58</c:v>
                </c:pt>
                <c:pt idx="91">
                  <c:v>130.71</c:v>
                </c:pt>
                <c:pt idx="92">
                  <c:v>220.63</c:v>
                </c:pt>
                <c:pt idx="93">
                  <c:v>216.45</c:v>
                </c:pt>
                <c:pt idx="94">
                  <c:v>30.78</c:v>
                </c:pt>
                <c:pt idx="95">
                  <c:v>139.05000000000001</c:v>
                </c:pt>
                <c:pt idx="96">
                  <c:v>101.97</c:v>
                </c:pt>
                <c:pt idx="97">
                  <c:v>114.48</c:v>
                </c:pt>
                <c:pt idx="98">
                  <c:v>114.48</c:v>
                </c:pt>
                <c:pt idx="99">
                  <c:v>106.15</c:v>
                </c:pt>
                <c:pt idx="100">
                  <c:v>81.58</c:v>
                </c:pt>
                <c:pt idx="101">
                  <c:v>61.18</c:v>
                </c:pt>
                <c:pt idx="102">
                  <c:v>77.63</c:v>
                </c:pt>
                <c:pt idx="103">
                  <c:v>73.47</c:v>
                </c:pt>
                <c:pt idx="104">
                  <c:v>89.92</c:v>
                </c:pt>
                <c:pt idx="105">
                  <c:v>110.31</c:v>
                </c:pt>
              </c:numCache>
            </c:numRef>
          </c:yVal>
          <c:smooth val="0"/>
          <c:extLst xmlns:c16r2="http://schemas.microsoft.com/office/drawing/2015/06/chart">
            <c:ext xmlns:c16="http://schemas.microsoft.com/office/drawing/2014/chart" uri="{C3380CC4-5D6E-409C-BE32-E72D297353CC}">
              <c16:uniqueId val="{00000004-AF11-4A49-9404-F1442CA2AECD}"/>
            </c:ext>
          </c:extLst>
        </c:ser>
        <c:ser>
          <c:idx val="5"/>
          <c:order val="5"/>
          <c:tx>
            <c:strRef>
              <c:f>'Grainger OEM'!$D$421</c:f>
              <c:strCache>
                <c:ptCount val="1"/>
                <c:pt idx="0">
                  <c:v>Split-Phase</c:v>
                </c:pt>
              </c:strCache>
            </c:strRef>
          </c:tx>
          <c:spPr>
            <a:ln w="25400" cap="rnd">
              <a:noFill/>
              <a:round/>
            </a:ln>
            <a:effectLst/>
          </c:spPr>
          <c:marker>
            <c:symbol val="circle"/>
            <c:size val="5"/>
            <c:spPr>
              <a:solidFill>
                <a:schemeClr val="accent6"/>
              </a:solidFill>
              <a:ln w="9525">
                <a:solidFill>
                  <a:schemeClr val="accent6"/>
                </a:solidFill>
              </a:ln>
              <a:effectLst/>
            </c:spPr>
          </c:marker>
          <c:xVal>
            <c:numRef>
              <c:f>'Grainger OEM'!$O$421</c:f>
              <c:numCache>
                <c:formatCode>#\ ???/???</c:formatCode>
                <c:ptCount val="1"/>
                <c:pt idx="0">
                  <c:v>0.5</c:v>
                </c:pt>
              </c:numCache>
            </c:numRef>
          </c:xVal>
          <c:yVal>
            <c:numRef>
              <c:f>'Grainger OEM'!$M$421</c:f>
              <c:numCache>
                <c:formatCode>"$"#,##0.00_);[Red]\("$"#,##0.00\)</c:formatCode>
                <c:ptCount val="1"/>
                <c:pt idx="0">
                  <c:v>183.5</c:v>
                </c:pt>
              </c:numCache>
            </c:numRef>
          </c:yVal>
          <c:smooth val="0"/>
          <c:extLst xmlns:c16r2="http://schemas.microsoft.com/office/drawing/2015/06/chart">
            <c:ext xmlns:c16="http://schemas.microsoft.com/office/drawing/2014/chart" uri="{C3380CC4-5D6E-409C-BE32-E72D297353CC}">
              <c16:uniqueId val="{00000005-AF11-4A49-9404-F1442CA2AECD}"/>
            </c:ext>
          </c:extLst>
        </c:ser>
        <c:ser>
          <c:idx val="6"/>
          <c:order val="6"/>
          <c:tx>
            <c:v>Brushless ECM</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lgDashDot"/>
              </a:ln>
              <a:effectLst/>
            </c:spPr>
            <c:trendlineType val="linear"/>
            <c:dispRSqr val="1"/>
            <c:dispEq val="1"/>
            <c:trendlineLbl>
              <c:numFmt formatCode="General" sourceLinked="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'Cost Data'!$J$92:$J$131</c:f>
              <c:numCache>
                <c:formatCode>#\ ??/??</c:formatCode>
                <c:ptCount val="40"/>
                <c:pt idx="0">
                  <c:v>0.05</c:v>
                </c:pt>
                <c:pt idx="1">
                  <c:v>0.05</c:v>
                </c:pt>
                <c:pt idx="2">
                  <c:v>0.05</c:v>
                </c:pt>
                <c:pt idx="3">
                  <c:v>0.05</c:v>
                </c:pt>
                <c:pt idx="4">
                  <c:v>1.6666666666666666E-2</c:v>
                </c:pt>
                <c:pt idx="5">
                  <c:v>1.6666666666666666E-2</c:v>
                </c:pt>
                <c:pt idx="6">
                  <c:v>3.3333333333333333E-2</c:v>
                </c:pt>
                <c:pt idx="7">
                  <c:v>1.6092262303875553E-2</c:v>
                </c:pt>
                <c:pt idx="8">
                  <c:v>1.6092262303875553E-2</c:v>
                </c:pt>
                <c:pt idx="9">
                  <c:v>1.6092262303875553E-2</c:v>
                </c:pt>
                <c:pt idx="10">
                  <c:v>0.33333333333333331</c:v>
                </c:pt>
                <c:pt idx="11">
                  <c:v>0.5</c:v>
                </c:pt>
                <c:pt idx="12">
                  <c:v>0.75</c:v>
                </c:pt>
                <c:pt idx="13">
                  <c:v>0.33333333333333331</c:v>
                </c:pt>
                <c:pt idx="14">
                  <c:v>0.33333333333333331</c:v>
                </c:pt>
                <c:pt idx="15">
                  <c:v>0.5</c:v>
                </c:pt>
                <c:pt idx="16">
                  <c:v>0.5</c:v>
                </c:pt>
                <c:pt idx="17">
                  <c:v>0.5</c:v>
                </c:pt>
                <c:pt idx="18">
                  <c:v>0.75</c:v>
                </c:pt>
                <c:pt idx="19">
                  <c:v>0.75</c:v>
                </c:pt>
                <c:pt idx="20">
                  <c:v>1</c:v>
                </c:pt>
                <c:pt idx="21">
                  <c:v>1</c:v>
                </c:pt>
                <c:pt idx="22">
                  <c:v>1</c:v>
                </c:pt>
                <c:pt idx="23">
                  <c:v>0.02</c:v>
                </c:pt>
                <c:pt idx="24">
                  <c:v>0.02</c:v>
                </c:pt>
                <c:pt idx="25">
                  <c:v>6.6666666666666666E-2</c:v>
                </c:pt>
                <c:pt idx="26">
                  <c:v>6.6666666666666666E-2</c:v>
                </c:pt>
                <c:pt idx="27">
                  <c:v>6.6666666666666666E-2</c:v>
                </c:pt>
                <c:pt idx="28">
                  <c:v>6.6666666666666666E-2</c:v>
                </c:pt>
                <c:pt idx="29">
                  <c:v>1.6666666666666666E-2</c:v>
                </c:pt>
                <c:pt idx="30">
                  <c:v>0.02</c:v>
                </c:pt>
                <c:pt idx="31">
                  <c:v>6.6666666666666666E-2</c:v>
                </c:pt>
                <c:pt idx="32">
                  <c:v>6.6666666666666666E-2</c:v>
                </c:pt>
                <c:pt idx="33">
                  <c:v>0.1</c:v>
                </c:pt>
                <c:pt idx="34">
                  <c:v>0.1</c:v>
                </c:pt>
                <c:pt idx="35">
                  <c:v>1.6666666666666666E-2</c:v>
                </c:pt>
                <c:pt idx="36">
                  <c:v>0.02</c:v>
                </c:pt>
                <c:pt idx="37">
                  <c:v>0.1</c:v>
                </c:pt>
                <c:pt idx="38">
                  <c:v>0.1</c:v>
                </c:pt>
                <c:pt idx="39">
                  <c:v>0.1</c:v>
                </c:pt>
              </c:numCache>
            </c:numRef>
          </c:xVal>
          <c:yVal>
            <c:numRef>
              <c:f>'Cost Data'!$H$92:$H$131</c:f>
              <c:numCache>
                <c:formatCode>"$"#,##0.00</c:formatCode>
                <c:ptCount val="40"/>
                <c:pt idx="0">
                  <c:v>98.23</c:v>
                </c:pt>
                <c:pt idx="1">
                  <c:v>101.28</c:v>
                </c:pt>
                <c:pt idx="2">
                  <c:v>105.18</c:v>
                </c:pt>
                <c:pt idx="3">
                  <c:v>115.2</c:v>
                </c:pt>
                <c:pt idx="4">
                  <c:v>91.44</c:v>
                </c:pt>
                <c:pt idx="5">
                  <c:v>97.94</c:v>
                </c:pt>
                <c:pt idx="6">
                  <c:v>95.16</c:v>
                </c:pt>
                <c:pt idx="7">
                  <c:v>151.21</c:v>
                </c:pt>
                <c:pt idx="8">
                  <c:v>151.21</c:v>
                </c:pt>
                <c:pt idx="9">
                  <c:v>151.21</c:v>
                </c:pt>
                <c:pt idx="10">
                  <c:v>293.69</c:v>
                </c:pt>
                <c:pt idx="11">
                  <c:v>321.54000000000002</c:v>
                </c:pt>
                <c:pt idx="12">
                  <c:v>368.48</c:v>
                </c:pt>
                <c:pt idx="13">
                  <c:v>341.19</c:v>
                </c:pt>
                <c:pt idx="14">
                  <c:v>341.19</c:v>
                </c:pt>
                <c:pt idx="15">
                  <c:v>381.04</c:v>
                </c:pt>
                <c:pt idx="16">
                  <c:v>381.04</c:v>
                </c:pt>
                <c:pt idx="17">
                  <c:v>381.04</c:v>
                </c:pt>
                <c:pt idx="18">
                  <c:v>416.52</c:v>
                </c:pt>
                <c:pt idx="19">
                  <c:v>416.52</c:v>
                </c:pt>
                <c:pt idx="20">
                  <c:v>466.74</c:v>
                </c:pt>
                <c:pt idx="21">
                  <c:v>463.47</c:v>
                </c:pt>
                <c:pt idx="22">
                  <c:v>463.47</c:v>
                </c:pt>
                <c:pt idx="23">
                  <c:v>124.47</c:v>
                </c:pt>
                <c:pt idx="24">
                  <c:v>138.11000000000001</c:v>
                </c:pt>
                <c:pt idx="25">
                  <c:v>177.96</c:v>
                </c:pt>
                <c:pt idx="26">
                  <c:v>183.42</c:v>
                </c:pt>
                <c:pt idx="27">
                  <c:v>177.96</c:v>
                </c:pt>
                <c:pt idx="28">
                  <c:v>183.42</c:v>
                </c:pt>
                <c:pt idx="29">
                  <c:v>105.18</c:v>
                </c:pt>
                <c:pt idx="30">
                  <c:v>115.73</c:v>
                </c:pt>
                <c:pt idx="31">
                  <c:v>177.96</c:v>
                </c:pt>
                <c:pt idx="32">
                  <c:v>177.96</c:v>
                </c:pt>
                <c:pt idx="33">
                  <c:v>163.77000000000001</c:v>
                </c:pt>
                <c:pt idx="34">
                  <c:v>172.52</c:v>
                </c:pt>
                <c:pt idx="35">
                  <c:v>120.51</c:v>
                </c:pt>
                <c:pt idx="36">
                  <c:v>143.16999999999999</c:v>
                </c:pt>
                <c:pt idx="37">
                  <c:v>166.34</c:v>
                </c:pt>
                <c:pt idx="38">
                  <c:v>172.52</c:v>
                </c:pt>
                <c:pt idx="39">
                  <c:v>307.97000000000003</c:v>
                </c:pt>
              </c:numCache>
            </c:numRef>
          </c:yVal>
          <c:smooth val="0"/>
          <c:extLst xmlns:c16r2="http://schemas.microsoft.com/office/drawing/2015/06/chart">
            <c:ext xmlns:c16="http://schemas.microsoft.com/office/drawing/2014/chart" uri="{C3380CC4-5D6E-409C-BE32-E72D297353CC}">
              <c16:uniqueId val="{00000020-AF11-4A49-9404-F1442CA2AECD}"/>
            </c:ext>
          </c:extLst>
        </c:ser>
        <c:dLbls>
          <c:showLegendKey val="0"/>
          <c:showVal val="0"/>
          <c:showCatName val="0"/>
          <c:showSerName val="0"/>
          <c:showPercent val="0"/>
          <c:showBubbleSize val="0"/>
        </c:dLbls>
        <c:axId val="728133504"/>
        <c:axId val="728133896"/>
      </c:scatterChart>
      <c:valAx>
        <c:axId val="728133504"/>
        <c:scaling>
          <c:logBase val="4"/>
          <c:orientation val="minMax"/>
          <c:max val="2"/>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strRef>
              <c:f>'Grainger OEM'!$O$6</c:f>
              <c:strCache>
                <c:ptCount val="1"/>
                <c:pt idx="0">
                  <c:v>HP_to_plot</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8133896"/>
        <c:crosses val="autoZero"/>
        <c:crossBetween val="midCat"/>
      </c:valAx>
      <c:valAx>
        <c:axId val="728133896"/>
        <c:scaling>
          <c:orientation val="minMax"/>
          <c:max val="55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strRef>
              <c:f>'Grainger OEM'!$M$6</c:f>
              <c:strCache>
                <c:ptCount val="1"/>
                <c:pt idx="0">
                  <c:v>formattedPrice</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_);[Red]\(&quot;$&quot;#,##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8133504"/>
        <c:crossesAt val="1.0000000000000002E-3"/>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'Grainger OEM'!$B$3</c:f>
          <c:strCache>
            <c:ptCount val="1"/>
            <c:pt idx="0">
              <c:v>Collected from grainger.com</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'Grainger OEM'!$D$7</c:f>
              <c:strCache>
                <c:ptCount val="1"/>
                <c:pt idx="0">
                  <c:v>3-Phase</c:v>
                </c:pt>
              </c:strCache>
            </c:strRef>
          </c:tx>
          <c:spPr>
            <a:ln w="25400" cap="rnd">
              <a:noFill/>
              <a:round/>
            </a:ln>
            <a:effectLst/>
          </c:spPr>
          <c:marker>
            <c:symbol val="circle"/>
            <c:size val="5"/>
            <c:spPr>
              <a:solidFill>
                <a:schemeClr val="accent1"/>
              </a:solidFill>
              <a:ln w="9525">
                <a:solidFill>
                  <a:schemeClr val="accent1"/>
                </a:solidFill>
              </a:ln>
              <a:effectLst/>
            </c:spPr>
          </c:marker>
          <c:xVal>
            <c:numRef>
              <c:f>'Grainger OEM'!$O$7:$O$12</c:f>
              <c:numCache>
                <c:formatCode>#\ ???/???</c:formatCode>
                <c:ptCount val="6"/>
                <c:pt idx="0">
                  <c:v>5</c:v>
                </c:pt>
                <c:pt idx="1">
                  <c:v>5</c:v>
                </c:pt>
                <c:pt idx="2">
                  <c:v>3</c:v>
                </c:pt>
                <c:pt idx="3">
                  <c:v>1</c:v>
                </c:pt>
                <c:pt idx="4">
                  <c:v>1</c:v>
                </c:pt>
                <c:pt idx="5">
                  <c:v>0.75</c:v>
                </c:pt>
              </c:numCache>
            </c:numRef>
          </c:xVal>
          <c:yVal>
            <c:numRef>
              <c:f>'Grainger OEM'!$P$7:$P$12</c:f>
              <c:numCache>
                <c:formatCode>"$"#,##0.00_);[Red]\("$"#,##0.00\)</c:formatCode>
                <c:ptCount val="6"/>
                <c:pt idx="0">
                  <c:v>209.68800000000002</c:v>
                </c:pt>
                <c:pt idx="1">
                  <c:v>111.054</c:v>
                </c:pt>
                <c:pt idx="2">
                  <c:v>281.19</c:v>
                </c:pt>
                <c:pt idx="3">
                  <c:v>508</c:v>
                </c:pt>
                <c:pt idx="4">
                  <c:v>398.14</c:v>
                </c:pt>
                <c:pt idx="5">
                  <c:v>650.13333333333333</c:v>
                </c:pt>
              </c:numCache>
            </c:numRef>
          </c:yVal>
          <c:smooth val="0"/>
          <c:extLst xmlns:c16r2="http://schemas.microsoft.com/office/drawing/2015/06/chart">
            <c:ext xmlns:c16="http://schemas.microsoft.com/office/drawing/2014/chart" uri="{C3380CC4-5D6E-409C-BE32-E72D297353CC}">
              <c16:uniqueId val="{00000000-FF6B-42BC-B0AB-B43CC2D37DC3}"/>
            </c:ext>
          </c:extLst>
        </c:ser>
        <c:ser>
          <c:idx val="1"/>
          <c:order val="1"/>
          <c:tx>
            <c:strRef>
              <c:f>'Grainger OEM'!$D$13</c:f>
              <c:strCache>
                <c:ptCount val="1"/>
                <c:pt idx="0">
                  <c:v>Capacitor-Start</c:v>
                </c:pt>
              </c:strCache>
            </c:strRef>
          </c:tx>
          <c:spPr>
            <a:ln w="25400" cap="rnd">
              <a:noFill/>
              <a:round/>
            </a:ln>
            <a:effectLst/>
          </c:spPr>
          <c:marker>
            <c:symbol val="circle"/>
            <c:size val="5"/>
            <c:spPr>
              <a:solidFill>
                <a:schemeClr val="accent2"/>
              </a:solidFill>
              <a:ln w="9525">
                <a:solidFill>
                  <a:schemeClr val="accent2"/>
                </a:solidFill>
              </a:ln>
              <a:effectLst/>
            </c:spPr>
          </c:marker>
          <c:xVal>
            <c:numRef>
              <c:f>'Grainger OEM'!$O$13:$O$14</c:f>
              <c:numCache>
                <c:formatCode>#\ ???/???</c:formatCode>
                <c:ptCount val="2"/>
                <c:pt idx="0">
                  <c:v>0.75</c:v>
                </c:pt>
                <c:pt idx="1">
                  <c:v>0.5</c:v>
                </c:pt>
              </c:numCache>
            </c:numRef>
          </c:xVal>
          <c:yVal>
            <c:numRef>
              <c:f>'Grainger OEM'!$P$13:$P$14</c:f>
              <c:numCache>
                <c:formatCode>"$"#,##0.00_);[Red]\("$"#,##0.00\)</c:formatCode>
                <c:ptCount val="2"/>
                <c:pt idx="0">
                  <c:v>317.04000000000002</c:v>
                </c:pt>
                <c:pt idx="1">
                  <c:v>570.1</c:v>
                </c:pt>
              </c:numCache>
            </c:numRef>
          </c:yVal>
          <c:smooth val="0"/>
          <c:extLst xmlns:c16r2="http://schemas.microsoft.com/office/drawing/2015/06/chart">
            <c:ext xmlns:c16="http://schemas.microsoft.com/office/drawing/2014/chart" uri="{C3380CC4-5D6E-409C-BE32-E72D297353CC}">
              <c16:uniqueId val="{00000001-FF6B-42BC-B0AB-B43CC2D37DC3}"/>
            </c:ext>
          </c:extLst>
        </c:ser>
        <c:ser>
          <c:idx val="2"/>
          <c:order val="2"/>
          <c:tx>
            <c:v>OEM ECM</c:v>
          </c:tx>
          <c:spPr>
            <a:ln w="25400" cap="rnd">
              <a:noFill/>
              <a:round/>
            </a:ln>
            <a:effectLst/>
          </c:spPr>
          <c:marker>
            <c:symbol val="circle"/>
            <c:size val="5"/>
            <c:spPr>
              <a:solidFill>
                <a:schemeClr val="accent3"/>
              </a:solidFill>
              <a:ln w="9525">
                <a:solidFill>
                  <a:schemeClr val="accent3"/>
                </a:solidFill>
              </a:ln>
              <a:effectLst/>
            </c:spPr>
          </c:marker>
          <c:xVal>
            <c:numRef>
              <c:f>'Grainger OEM'!$O$15</c:f>
              <c:numCache>
                <c:formatCode>#\ ??/??</c:formatCode>
                <c:ptCount val="1"/>
                <c:pt idx="0">
                  <c:v>1.7433284162531849E-2</c:v>
                </c:pt>
              </c:numCache>
            </c:numRef>
          </c:xVal>
          <c:yVal>
            <c:numRef>
              <c:f>'Grainger OEM'!$P$15</c:f>
              <c:numCache>
                <c:formatCode>"$"#,##0.00_);[Red]\("$"#,##0.00\)</c:formatCode>
                <c:ptCount val="1"/>
                <c:pt idx="0">
                  <c:v>9748.5934615384613</c:v>
                </c:pt>
              </c:numCache>
            </c:numRef>
          </c:yVal>
          <c:smooth val="0"/>
          <c:extLst xmlns:c16r2="http://schemas.microsoft.com/office/drawing/2015/06/chart">
            <c:ext xmlns:c16="http://schemas.microsoft.com/office/drawing/2014/chart" uri="{C3380CC4-5D6E-409C-BE32-E72D297353CC}">
              <c16:uniqueId val="{00000002-FF6B-42BC-B0AB-B43CC2D37DC3}"/>
            </c:ext>
          </c:extLst>
        </c:ser>
        <c:ser>
          <c:idx val="3"/>
          <c:order val="3"/>
          <c:tx>
            <c:strRef>
              <c:f>'Grainger OEM'!$D$16</c:f>
              <c:strCache>
                <c:ptCount val="1"/>
                <c:pt idx="0">
                  <c:v>Permanent Split Capacitor</c:v>
                </c:pt>
              </c:strCache>
            </c:strRef>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olid"/>
              </a:ln>
              <a:effectLst/>
            </c:spPr>
            <c:trendlineType val="power"/>
            <c:dispRSqr val="1"/>
            <c:dispEq val="1"/>
            <c:trendlineLbl>
              <c:layout>
                <c:manualLayout>
                  <c:x val="-7.6929816655332231E-2"/>
                  <c:y val="-1.977929062696954E-2"/>
                </c:manualLayout>
              </c:layout>
              <c:numFmt formatCode="General" sourceLinked="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'Grainger OEM'!$O$16:$O$314</c:f>
              <c:numCache>
                <c:formatCode>#\ ???/???</c:formatCode>
                <c:ptCount val="299"/>
                <c:pt idx="0">
                  <c:v>1</c:v>
                </c:pt>
                <c:pt idx="1">
                  <c:v>1</c:v>
                </c:pt>
                <c:pt idx="2">
                  <c:v>1</c:v>
                </c:pt>
                <c:pt idx="3">
                  <c:v>1</c:v>
                </c:pt>
                <c:pt idx="4">
                  <c:v>1</c:v>
                </c:pt>
                <c:pt idx="5">
                  <c:v>1</c:v>
                </c:pt>
                <c:pt idx="6">
                  <c:v>1</c:v>
                </c:pt>
                <c:pt idx="7">
                  <c:v>1</c:v>
                </c:pt>
                <c:pt idx="8">
                  <c:v>1</c:v>
                </c:pt>
                <c:pt idx="9">
                  <c:v>1</c:v>
                </c:pt>
                <c:pt idx="10">
                  <c:v>1</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pt idx="24">
                  <c:v>0.75</c:v>
                </c:pt>
                <c:pt idx="25">
                  <c:v>0.6</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0.4</c:v>
                </c:pt>
                <c:pt idx="58">
                  <c:v>0.33333333333333331</c:v>
                </c:pt>
                <c:pt idx="59">
                  <c:v>0.33333333333333331</c:v>
                </c:pt>
                <c:pt idx="60">
                  <c:v>0.33333333333333331</c:v>
                </c:pt>
                <c:pt idx="61">
                  <c:v>0.33333333333333331</c:v>
                </c:pt>
                <c:pt idx="62">
                  <c:v>0.33333333333333331</c:v>
                </c:pt>
                <c:pt idx="63">
                  <c:v>0.33333333333333331</c:v>
                </c:pt>
                <c:pt idx="64">
                  <c:v>0.33333333333333331</c:v>
                </c:pt>
                <c:pt idx="65">
                  <c:v>0.33333333333333331</c:v>
                </c:pt>
                <c:pt idx="66">
                  <c:v>0.33333333333333331</c:v>
                </c:pt>
                <c:pt idx="67">
                  <c:v>0.33333333333333331</c:v>
                </c:pt>
                <c:pt idx="68">
                  <c:v>0.33333333333333331</c:v>
                </c:pt>
                <c:pt idx="69">
                  <c:v>0.33333333333333331</c:v>
                </c:pt>
                <c:pt idx="70">
                  <c:v>0.33333333333333331</c:v>
                </c:pt>
                <c:pt idx="71">
                  <c:v>0.33333333333333331</c:v>
                </c:pt>
                <c:pt idx="72">
                  <c:v>0.33333333333333331</c:v>
                </c:pt>
                <c:pt idx="73">
                  <c:v>0.33333333333333331</c:v>
                </c:pt>
                <c:pt idx="74">
                  <c:v>0.33333333333333331</c:v>
                </c:pt>
                <c:pt idx="75">
                  <c:v>0.33333333333333331</c:v>
                </c:pt>
                <c:pt idx="76">
                  <c:v>0.33333333333333331</c:v>
                </c:pt>
                <c:pt idx="77">
                  <c:v>0.33333333333333331</c:v>
                </c:pt>
                <c:pt idx="78">
                  <c:v>0.33333333333333331</c:v>
                </c:pt>
                <c:pt idx="79">
                  <c:v>0.33333333333333331</c:v>
                </c:pt>
                <c:pt idx="80">
                  <c:v>0.33333333333333331</c:v>
                </c:pt>
                <c:pt idx="81">
                  <c:v>0.33333333333333331</c:v>
                </c:pt>
                <c:pt idx="82">
                  <c:v>0.33333333333333331</c:v>
                </c:pt>
                <c:pt idx="83">
                  <c:v>0.33333333333333331</c:v>
                </c:pt>
                <c:pt idx="84">
                  <c:v>0.33333333333333331</c:v>
                </c:pt>
                <c:pt idx="85">
                  <c:v>0.33333333333333331</c:v>
                </c:pt>
                <c:pt idx="86">
                  <c:v>0.33333333333333331</c:v>
                </c:pt>
                <c:pt idx="87">
                  <c:v>0.33333333333333331</c:v>
                </c:pt>
                <c:pt idx="88">
                  <c:v>0.33333333333333331</c:v>
                </c:pt>
                <c:pt idx="89">
                  <c:v>0.33333333333333331</c:v>
                </c:pt>
                <c:pt idx="90">
                  <c:v>0.33333333333333331</c:v>
                </c:pt>
                <c:pt idx="91">
                  <c:v>0.33333333333333331</c:v>
                </c:pt>
                <c:pt idx="92">
                  <c:v>0.33333333333333331</c:v>
                </c:pt>
                <c:pt idx="93">
                  <c:v>0.33333333333333331</c:v>
                </c:pt>
                <c:pt idx="94">
                  <c:v>0.33333333333333331</c:v>
                </c:pt>
                <c:pt idx="95">
                  <c:v>0.33333333333333331</c:v>
                </c:pt>
                <c:pt idx="96">
                  <c:v>0.33333333333333331</c:v>
                </c:pt>
                <c:pt idx="97">
                  <c:v>0.33333333333333331</c:v>
                </c:pt>
                <c:pt idx="98">
                  <c:v>0.33333333333333331</c:v>
                </c:pt>
                <c:pt idx="99">
                  <c:v>0.33333333333333331</c:v>
                </c:pt>
                <c:pt idx="100">
                  <c:v>0.33333333333333331</c:v>
                </c:pt>
                <c:pt idx="101">
                  <c:v>0.33333333333333331</c:v>
                </c:pt>
                <c:pt idx="102">
                  <c:v>0.33333333333333331</c:v>
                </c:pt>
                <c:pt idx="103">
                  <c:v>0.33333333333333331</c:v>
                </c:pt>
                <c:pt idx="104">
                  <c:v>0.33333333333333331</c:v>
                </c:pt>
                <c:pt idx="105">
                  <c:v>0.33333333333333331</c:v>
                </c:pt>
                <c:pt idx="106">
                  <c:v>0.33333333333333331</c:v>
                </c:pt>
                <c:pt idx="107">
                  <c:v>0.33333333333333331</c:v>
                </c:pt>
                <c:pt idx="108">
                  <c:v>0.33333333333333331</c:v>
                </c:pt>
                <c:pt idx="109">
                  <c:v>0.33333333333333331</c:v>
                </c:pt>
                <c:pt idx="110">
                  <c:v>0.33333333333333331</c:v>
                </c:pt>
                <c:pt idx="111">
                  <c:v>0.33333333333333331</c:v>
                </c:pt>
                <c:pt idx="112">
                  <c:v>0.33333333333333331</c:v>
                </c:pt>
                <c:pt idx="113">
                  <c:v>0.33333333333333331</c:v>
                </c:pt>
                <c:pt idx="114">
                  <c:v>0.33333333333333331</c:v>
                </c:pt>
                <c:pt idx="115">
                  <c:v>0.33333333333333331</c:v>
                </c:pt>
                <c:pt idx="116">
                  <c:v>0.33333333333333331</c:v>
                </c:pt>
                <c:pt idx="117">
                  <c:v>0.33333333333333331</c:v>
                </c:pt>
                <c:pt idx="118">
                  <c:v>0.33333333333333331</c:v>
                </c:pt>
                <c:pt idx="119">
                  <c:v>0.33333333333333331</c:v>
                </c:pt>
                <c:pt idx="120">
                  <c:v>0.33333333333333331</c:v>
                </c:pt>
                <c:pt idx="121">
                  <c:v>0.33333333333333331</c:v>
                </c:pt>
                <c:pt idx="122">
                  <c:v>0.33333333333333331</c:v>
                </c:pt>
                <c:pt idx="123">
                  <c:v>0.33333333333333331</c:v>
                </c:pt>
                <c:pt idx="124">
                  <c:v>0.33333333333333331</c:v>
                </c:pt>
                <c:pt idx="125">
                  <c:v>0.25</c:v>
                </c:pt>
                <c:pt idx="126">
                  <c:v>0.25</c:v>
                </c:pt>
                <c:pt idx="127">
                  <c:v>0.25</c:v>
                </c:pt>
                <c:pt idx="128">
                  <c:v>0.25</c:v>
                </c:pt>
                <c:pt idx="129">
                  <c:v>0.25</c:v>
                </c:pt>
                <c:pt idx="130">
                  <c:v>0.25</c:v>
                </c:pt>
                <c:pt idx="131">
                  <c:v>0.25</c:v>
                </c:pt>
                <c:pt idx="132">
                  <c:v>0.25</c:v>
                </c:pt>
                <c:pt idx="133">
                  <c:v>0.25</c:v>
                </c:pt>
                <c:pt idx="134">
                  <c:v>0.25</c:v>
                </c:pt>
                <c:pt idx="135">
                  <c:v>0.25</c:v>
                </c:pt>
                <c:pt idx="136">
                  <c:v>0.25</c:v>
                </c:pt>
                <c:pt idx="137">
                  <c:v>0.25</c:v>
                </c:pt>
                <c:pt idx="138">
                  <c:v>0.25</c:v>
                </c:pt>
                <c:pt idx="139">
                  <c:v>0.25</c:v>
                </c:pt>
                <c:pt idx="140">
                  <c:v>0.25</c:v>
                </c:pt>
                <c:pt idx="141">
                  <c:v>0.25</c:v>
                </c:pt>
                <c:pt idx="142">
                  <c:v>0.25</c:v>
                </c:pt>
                <c:pt idx="143">
                  <c:v>0.25</c:v>
                </c:pt>
                <c:pt idx="144">
                  <c:v>0.25</c:v>
                </c:pt>
                <c:pt idx="145">
                  <c:v>0.25</c:v>
                </c:pt>
                <c:pt idx="146">
                  <c:v>0.25</c:v>
                </c:pt>
                <c:pt idx="147">
                  <c:v>0.25</c:v>
                </c:pt>
                <c:pt idx="148">
                  <c:v>0.25</c:v>
                </c:pt>
                <c:pt idx="149">
                  <c:v>0.25</c:v>
                </c:pt>
                <c:pt idx="150">
                  <c:v>0.25</c:v>
                </c:pt>
                <c:pt idx="151">
                  <c:v>0.25</c:v>
                </c:pt>
                <c:pt idx="152">
                  <c:v>0.25</c:v>
                </c:pt>
                <c:pt idx="153">
                  <c:v>0.25</c:v>
                </c:pt>
                <c:pt idx="154">
                  <c:v>0.25</c:v>
                </c:pt>
                <c:pt idx="155">
                  <c:v>0.25</c:v>
                </c:pt>
                <c:pt idx="156">
                  <c:v>0.25</c:v>
                </c:pt>
                <c:pt idx="157">
                  <c:v>0.25</c:v>
                </c:pt>
                <c:pt idx="158">
                  <c:v>0.25</c:v>
                </c:pt>
                <c:pt idx="159">
                  <c:v>0.25</c:v>
                </c:pt>
                <c:pt idx="160">
                  <c:v>0.25</c:v>
                </c:pt>
                <c:pt idx="161">
                  <c:v>0.25</c:v>
                </c:pt>
                <c:pt idx="162">
                  <c:v>0.25</c:v>
                </c:pt>
                <c:pt idx="163">
                  <c:v>0.25</c:v>
                </c:pt>
                <c:pt idx="164">
                  <c:v>0.25</c:v>
                </c:pt>
                <c:pt idx="165">
                  <c:v>0.25</c:v>
                </c:pt>
                <c:pt idx="166">
                  <c:v>0.2</c:v>
                </c:pt>
                <c:pt idx="167">
                  <c:v>0.2</c:v>
                </c:pt>
                <c:pt idx="168">
                  <c:v>0.2</c:v>
                </c:pt>
                <c:pt idx="169">
                  <c:v>0.2</c:v>
                </c:pt>
                <c:pt idx="170">
                  <c:v>0.2</c:v>
                </c:pt>
                <c:pt idx="171">
                  <c:v>0.2</c:v>
                </c:pt>
                <c:pt idx="172">
                  <c:v>0.2</c:v>
                </c:pt>
                <c:pt idx="173">
                  <c:v>0.2</c:v>
                </c:pt>
                <c:pt idx="174">
                  <c:v>0.2</c:v>
                </c:pt>
                <c:pt idx="175">
                  <c:v>0.2</c:v>
                </c:pt>
                <c:pt idx="176">
                  <c:v>0.2</c:v>
                </c:pt>
                <c:pt idx="177">
                  <c:v>0.2</c:v>
                </c:pt>
                <c:pt idx="178">
                  <c:v>0.2</c:v>
                </c:pt>
                <c:pt idx="179">
                  <c:v>0.2</c:v>
                </c:pt>
                <c:pt idx="180">
                  <c:v>0.2</c:v>
                </c:pt>
                <c:pt idx="181">
                  <c:v>0.2</c:v>
                </c:pt>
                <c:pt idx="182">
                  <c:v>0.2</c:v>
                </c:pt>
                <c:pt idx="183">
                  <c:v>0.2</c:v>
                </c:pt>
                <c:pt idx="184">
                  <c:v>0.2</c:v>
                </c:pt>
                <c:pt idx="185">
                  <c:v>0.2</c:v>
                </c:pt>
                <c:pt idx="186">
                  <c:v>0.2</c:v>
                </c:pt>
                <c:pt idx="187">
                  <c:v>0.2</c:v>
                </c:pt>
                <c:pt idx="188">
                  <c:v>0.2</c:v>
                </c:pt>
                <c:pt idx="189">
                  <c:v>0.2</c:v>
                </c:pt>
                <c:pt idx="190">
                  <c:v>0.2</c:v>
                </c:pt>
                <c:pt idx="191">
                  <c:v>0.2</c:v>
                </c:pt>
                <c:pt idx="192">
                  <c:v>0.2</c:v>
                </c:pt>
                <c:pt idx="193">
                  <c:v>0.16666666666666666</c:v>
                </c:pt>
                <c:pt idx="194">
                  <c:v>0.16666666666666666</c:v>
                </c:pt>
                <c:pt idx="195">
                  <c:v>0.16666666666666666</c:v>
                </c:pt>
                <c:pt idx="196">
                  <c:v>0.16666666666666666</c:v>
                </c:pt>
                <c:pt idx="197">
                  <c:v>0.16666666666666666</c:v>
                </c:pt>
                <c:pt idx="198">
                  <c:v>0.16666666666666666</c:v>
                </c:pt>
                <c:pt idx="199">
                  <c:v>0.16666666666666666</c:v>
                </c:pt>
                <c:pt idx="200">
                  <c:v>0.16666666666666666</c:v>
                </c:pt>
                <c:pt idx="201">
                  <c:v>0.16666666666666666</c:v>
                </c:pt>
                <c:pt idx="202">
                  <c:v>0.16666666666666666</c:v>
                </c:pt>
                <c:pt idx="203">
                  <c:v>0.16666666666666666</c:v>
                </c:pt>
                <c:pt idx="204">
                  <c:v>0.16666666666666666</c:v>
                </c:pt>
                <c:pt idx="205">
                  <c:v>0.16666666666666666</c:v>
                </c:pt>
                <c:pt idx="206">
                  <c:v>0.16666666666666666</c:v>
                </c:pt>
                <c:pt idx="207">
                  <c:v>0.16666666666666666</c:v>
                </c:pt>
                <c:pt idx="208">
                  <c:v>0.16666666666666666</c:v>
                </c:pt>
                <c:pt idx="209">
                  <c:v>0.16666666666666666</c:v>
                </c:pt>
                <c:pt idx="210">
                  <c:v>0.16666666666666666</c:v>
                </c:pt>
                <c:pt idx="211">
                  <c:v>0.16666666666666666</c:v>
                </c:pt>
                <c:pt idx="212">
                  <c:v>0.16666666666666666</c:v>
                </c:pt>
                <c:pt idx="213">
                  <c:v>0.16666666666666666</c:v>
                </c:pt>
                <c:pt idx="214">
                  <c:v>0.16666666666666666</c:v>
                </c:pt>
                <c:pt idx="215">
                  <c:v>0.16666666666666666</c:v>
                </c:pt>
                <c:pt idx="216">
                  <c:v>0.16666666666666666</c:v>
                </c:pt>
                <c:pt idx="217">
                  <c:v>0.14285714285714285</c:v>
                </c:pt>
                <c:pt idx="218">
                  <c:v>0.125</c:v>
                </c:pt>
                <c:pt idx="219">
                  <c:v>0.125</c:v>
                </c:pt>
                <c:pt idx="220">
                  <c:v>0.125</c:v>
                </c:pt>
                <c:pt idx="221">
                  <c:v>0.125</c:v>
                </c:pt>
                <c:pt idx="222">
                  <c:v>0.125</c:v>
                </c:pt>
                <c:pt idx="223">
                  <c:v>0.125</c:v>
                </c:pt>
                <c:pt idx="224">
                  <c:v>0.125</c:v>
                </c:pt>
                <c:pt idx="225">
                  <c:v>0.125</c:v>
                </c:pt>
                <c:pt idx="226">
                  <c:v>0.125</c:v>
                </c:pt>
                <c:pt idx="227">
                  <c:v>0.125</c:v>
                </c:pt>
                <c:pt idx="228">
                  <c:v>0.125</c:v>
                </c:pt>
                <c:pt idx="229">
                  <c:v>0.125</c:v>
                </c:pt>
                <c:pt idx="230">
                  <c:v>0.125</c:v>
                </c:pt>
                <c:pt idx="231">
                  <c:v>0.125</c:v>
                </c:pt>
                <c:pt idx="232">
                  <c:v>0.125</c:v>
                </c:pt>
                <c:pt idx="233">
                  <c:v>0.125</c:v>
                </c:pt>
                <c:pt idx="234">
                  <c:v>0.125</c:v>
                </c:pt>
                <c:pt idx="235">
                  <c:v>0.125</c:v>
                </c:pt>
                <c:pt idx="236">
                  <c:v>0.125</c:v>
                </c:pt>
                <c:pt idx="237">
                  <c:v>0.125</c:v>
                </c:pt>
                <c:pt idx="238">
                  <c:v>0.125</c:v>
                </c:pt>
                <c:pt idx="239">
                  <c:v>0.125</c:v>
                </c:pt>
                <c:pt idx="240">
                  <c:v>0.125</c:v>
                </c:pt>
                <c:pt idx="241">
                  <c:v>0.125</c:v>
                </c:pt>
                <c:pt idx="242">
                  <c:v>0.125</c:v>
                </c:pt>
                <c:pt idx="243">
                  <c:v>0.125</c:v>
                </c:pt>
                <c:pt idx="244">
                  <c:v>0.1</c:v>
                </c:pt>
                <c:pt idx="245">
                  <c:v>0.1</c:v>
                </c:pt>
                <c:pt idx="246">
                  <c:v>0.1</c:v>
                </c:pt>
                <c:pt idx="247">
                  <c:v>0.1</c:v>
                </c:pt>
                <c:pt idx="248">
                  <c:v>0.1</c:v>
                </c:pt>
                <c:pt idx="249">
                  <c:v>0.1</c:v>
                </c:pt>
                <c:pt idx="250">
                  <c:v>0.1</c:v>
                </c:pt>
                <c:pt idx="251">
                  <c:v>0.1</c:v>
                </c:pt>
                <c:pt idx="252">
                  <c:v>0.1</c:v>
                </c:pt>
                <c:pt idx="253">
                  <c:v>0.1</c:v>
                </c:pt>
                <c:pt idx="254">
                  <c:v>8.3333333333333329E-2</c:v>
                </c:pt>
                <c:pt idx="255">
                  <c:v>8.3333333333333329E-2</c:v>
                </c:pt>
                <c:pt idx="256">
                  <c:v>8.3333333333333329E-2</c:v>
                </c:pt>
                <c:pt idx="257">
                  <c:v>8.3333333333333329E-2</c:v>
                </c:pt>
                <c:pt idx="258">
                  <c:v>8.3333333333333329E-2</c:v>
                </c:pt>
                <c:pt idx="259">
                  <c:v>8.3333333333333329E-2</c:v>
                </c:pt>
                <c:pt idx="260">
                  <c:v>8.3333333333333329E-2</c:v>
                </c:pt>
                <c:pt idx="261">
                  <c:v>6.6666666666666666E-2</c:v>
                </c:pt>
                <c:pt idx="262">
                  <c:v>6.6666666666666666E-2</c:v>
                </c:pt>
                <c:pt idx="263">
                  <c:v>6.6666666666666666E-2</c:v>
                </c:pt>
                <c:pt idx="264">
                  <c:v>6.6666666666666666E-2</c:v>
                </c:pt>
                <c:pt idx="265">
                  <c:v>6.6666666666666666E-2</c:v>
                </c:pt>
                <c:pt idx="266">
                  <c:v>6.6666666666666666E-2</c:v>
                </c:pt>
                <c:pt idx="267">
                  <c:v>6.6666666666666666E-2</c:v>
                </c:pt>
                <c:pt idx="268">
                  <c:v>6.6666666666666666E-2</c:v>
                </c:pt>
                <c:pt idx="269">
                  <c:v>6.6666666666666666E-2</c:v>
                </c:pt>
                <c:pt idx="270">
                  <c:v>6.6666666666666666E-2</c:v>
                </c:pt>
                <c:pt idx="271">
                  <c:v>6.6666666666666666E-2</c:v>
                </c:pt>
                <c:pt idx="272">
                  <c:v>6.6666666666666666E-2</c:v>
                </c:pt>
                <c:pt idx="273">
                  <c:v>6.6666666666666666E-2</c:v>
                </c:pt>
                <c:pt idx="274">
                  <c:v>6.6666666666666666E-2</c:v>
                </c:pt>
                <c:pt idx="275">
                  <c:v>6.25E-2</c:v>
                </c:pt>
                <c:pt idx="276">
                  <c:v>6.25E-2</c:v>
                </c:pt>
                <c:pt idx="277">
                  <c:v>6.25E-2</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0.04</c:v>
                </c:pt>
                <c:pt idx="293">
                  <c:v>0.04</c:v>
                </c:pt>
                <c:pt idx="294">
                  <c:v>3.3333333333333333E-2</c:v>
                </c:pt>
                <c:pt idx="295">
                  <c:v>3.3333333333333333E-2</c:v>
                </c:pt>
                <c:pt idx="296">
                  <c:v>3.3333333333333333E-2</c:v>
                </c:pt>
                <c:pt idx="297">
                  <c:v>3.3333333333333333E-2</c:v>
                </c:pt>
                <c:pt idx="298">
                  <c:v>3.3333333333333333E-2</c:v>
                </c:pt>
              </c:numCache>
            </c:numRef>
          </c:xVal>
          <c:yVal>
            <c:numRef>
              <c:f>'Grainger OEM'!$P$16:$P$314</c:f>
              <c:numCache>
                <c:formatCode>"$"#,##0.00_);[Red]\("$"#,##0.00\)</c:formatCode>
                <c:ptCount val="299"/>
                <c:pt idx="0">
                  <c:v>290.14999999999998</c:v>
                </c:pt>
                <c:pt idx="1">
                  <c:v>387.49</c:v>
                </c:pt>
                <c:pt idx="2">
                  <c:v>272.07</c:v>
                </c:pt>
                <c:pt idx="3">
                  <c:v>346.23</c:v>
                </c:pt>
                <c:pt idx="4">
                  <c:v>351.79</c:v>
                </c:pt>
                <c:pt idx="5">
                  <c:v>368.22</c:v>
                </c:pt>
                <c:pt idx="6">
                  <c:v>272.54000000000002</c:v>
                </c:pt>
                <c:pt idx="7">
                  <c:v>284.13</c:v>
                </c:pt>
                <c:pt idx="8">
                  <c:v>319.82</c:v>
                </c:pt>
                <c:pt idx="9">
                  <c:v>214.85</c:v>
                </c:pt>
                <c:pt idx="10">
                  <c:v>440</c:v>
                </c:pt>
                <c:pt idx="11">
                  <c:v>702.05333333333328</c:v>
                </c:pt>
                <c:pt idx="12">
                  <c:v>803.96</c:v>
                </c:pt>
                <c:pt idx="13">
                  <c:v>478.33333333333331</c:v>
                </c:pt>
                <c:pt idx="14">
                  <c:v>323.82666666666665</c:v>
                </c:pt>
                <c:pt idx="15">
                  <c:v>475.86666666666662</c:v>
                </c:pt>
                <c:pt idx="16">
                  <c:v>320.12</c:v>
                </c:pt>
                <c:pt idx="17">
                  <c:v>436.30666666666667</c:v>
                </c:pt>
                <c:pt idx="18">
                  <c:v>441.86666666666662</c:v>
                </c:pt>
                <c:pt idx="19">
                  <c:v>441.86666666666662</c:v>
                </c:pt>
                <c:pt idx="20">
                  <c:v>611.82666666666671</c:v>
                </c:pt>
                <c:pt idx="21">
                  <c:v>618</c:v>
                </c:pt>
                <c:pt idx="22">
                  <c:v>267.59999999999997</c:v>
                </c:pt>
                <c:pt idx="23">
                  <c:v>255.89333333333332</c:v>
                </c:pt>
                <c:pt idx="24">
                  <c:v>530.24</c:v>
                </c:pt>
                <c:pt idx="25">
                  <c:v>446.33333333333337</c:v>
                </c:pt>
                <c:pt idx="26">
                  <c:v>561.76</c:v>
                </c:pt>
                <c:pt idx="27">
                  <c:v>632.22</c:v>
                </c:pt>
                <c:pt idx="28">
                  <c:v>256.77999999999997</c:v>
                </c:pt>
                <c:pt idx="29">
                  <c:v>678.56</c:v>
                </c:pt>
                <c:pt idx="30">
                  <c:v>595.14</c:v>
                </c:pt>
                <c:pt idx="31">
                  <c:v>353.2</c:v>
                </c:pt>
                <c:pt idx="32">
                  <c:v>543.22</c:v>
                </c:pt>
                <c:pt idx="33">
                  <c:v>429.2</c:v>
                </c:pt>
                <c:pt idx="34">
                  <c:v>267.95999999999998</c:v>
                </c:pt>
                <c:pt idx="35">
                  <c:v>520.98</c:v>
                </c:pt>
                <c:pt idx="36">
                  <c:v>560</c:v>
                </c:pt>
                <c:pt idx="37">
                  <c:v>741.6</c:v>
                </c:pt>
                <c:pt idx="38">
                  <c:v>512.64</c:v>
                </c:pt>
                <c:pt idx="39">
                  <c:v>504.28</c:v>
                </c:pt>
                <c:pt idx="40">
                  <c:v>535.6</c:v>
                </c:pt>
                <c:pt idx="41">
                  <c:v>437.54</c:v>
                </c:pt>
                <c:pt idx="42">
                  <c:v>463.5</c:v>
                </c:pt>
                <c:pt idx="43">
                  <c:v>308.7</c:v>
                </c:pt>
                <c:pt idx="44">
                  <c:v>368.94</c:v>
                </c:pt>
                <c:pt idx="45">
                  <c:v>390.28</c:v>
                </c:pt>
                <c:pt idx="46">
                  <c:v>365.24</c:v>
                </c:pt>
                <c:pt idx="47">
                  <c:v>301.27999999999997</c:v>
                </c:pt>
                <c:pt idx="48">
                  <c:v>372.54</c:v>
                </c:pt>
                <c:pt idx="49">
                  <c:v>419.66</c:v>
                </c:pt>
                <c:pt idx="50">
                  <c:v>641</c:v>
                </c:pt>
                <c:pt idx="51">
                  <c:v>705</c:v>
                </c:pt>
                <c:pt idx="52">
                  <c:v>711</c:v>
                </c:pt>
                <c:pt idx="53">
                  <c:v>705</c:v>
                </c:pt>
                <c:pt idx="54">
                  <c:v>1504</c:v>
                </c:pt>
                <c:pt idx="55">
                  <c:v>387.48</c:v>
                </c:pt>
                <c:pt idx="56">
                  <c:v>421.78</c:v>
                </c:pt>
                <c:pt idx="57">
                  <c:v>571.27499999999998</c:v>
                </c:pt>
                <c:pt idx="58">
                  <c:v>611.82000000000005</c:v>
                </c:pt>
                <c:pt idx="59">
                  <c:v>978.90000000000009</c:v>
                </c:pt>
                <c:pt idx="60">
                  <c:v>832.89</c:v>
                </c:pt>
                <c:pt idx="61">
                  <c:v>718.89</c:v>
                </c:pt>
                <c:pt idx="62">
                  <c:v>759.21</c:v>
                </c:pt>
                <c:pt idx="63">
                  <c:v>552.03</c:v>
                </c:pt>
                <c:pt idx="64">
                  <c:v>501.99000000000007</c:v>
                </c:pt>
                <c:pt idx="65">
                  <c:v>455.09999999999997</c:v>
                </c:pt>
                <c:pt idx="66">
                  <c:v>491.09999999999997</c:v>
                </c:pt>
                <c:pt idx="67">
                  <c:v>757.05000000000007</c:v>
                </c:pt>
                <c:pt idx="68">
                  <c:v>561.75</c:v>
                </c:pt>
                <c:pt idx="69">
                  <c:v>385.5</c:v>
                </c:pt>
                <c:pt idx="70">
                  <c:v>670.23</c:v>
                </c:pt>
                <c:pt idx="71">
                  <c:v>821.7600000000001</c:v>
                </c:pt>
                <c:pt idx="72">
                  <c:v>689.07</c:v>
                </c:pt>
                <c:pt idx="73">
                  <c:v>734.19</c:v>
                </c:pt>
                <c:pt idx="74">
                  <c:v>514.5</c:v>
                </c:pt>
                <c:pt idx="75">
                  <c:v>611.82000000000005</c:v>
                </c:pt>
                <c:pt idx="76">
                  <c:v>571.47</c:v>
                </c:pt>
                <c:pt idx="77">
                  <c:v>588.18000000000006</c:v>
                </c:pt>
                <c:pt idx="78">
                  <c:v>811.5</c:v>
                </c:pt>
                <c:pt idx="79">
                  <c:v>790.5</c:v>
                </c:pt>
                <c:pt idx="80">
                  <c:v>378</c:v>
                </c:pt>
                <c:pt idx="81">
                  <c:v>741</c:v>
                </c:pt>
                <c:pt idx="82">
                  <c:v>910.77</c:v>
                </c:pt>
                <c:pt idx="83">
                  <c:v>857.94</c:v>
                </c:pt>
                <c:pt idx="84">
                  <c:v>397.68</c:v>
                </c:pt>
                <c:pt idx="85">
                  <c:v>654.90000000000009</c:v>
                </c:pt>
                <c:pt idx="86">
                  <c:v>607.65000000000009</c:v>
                </c:pt>
                <c:pt idx="87">
                  <c:v>511.71</c:v>
                </c:pt>
                <c:pt idx="88">
                  <c:v>606.2700000000001</c:v>
                </c:pt>
                <c:pt idx="89">
                  <c:v>488.22</c:v>
                </c:pt>
                <c:pt idx="90">
                  <c:v>613.23</c:v>
                </c:pt>
                <c:pt idx="91">
                  <c:v>692.46</c:v>
                </c:pt>
                <c:pt idx="92">
                  <c:v>938.58</c:v>
                </c:pt>
                <c:pt idx="93">
                  <c:v>438.78</c:v>
                </c:pt>
                <c:pt idx="94">
                  <c:v>653.55000000000007</c:v>
                </c:pt>
                <c:pt idx="95">
                  <c:v>543.84</c:v>
                </c:pt>
                <c:pt idx="96">
                  <c:v>436.62</c:v>
                </c:pt>
                <c:pt idx="97">
                  <c:v>835.86</c:v>
                </c:pt>
                <c:pt idx="98">
                  <c:v>469.98</c:v>
                </c:pt>
                <c:pt idx="99">
                  <c:v>439.41</c:v>
                </c:pt>
                <c:pt idx="100">
                  <c:v>467.22</c:v>
                </c:pt>
                <c:pt idx="101">
                  <c:v>493.62</c:v>
                </c:pt>
                <c:pt idx="102">
                  <c:v>510.3</c:v>
                </c:pt>
                <c:pt idx="103">
                  <c:v>478.32</c:v>
                </c:pt>
                <c:pt idx="104">
                  <c:v>481.11</c:v>
                </c:pt>
                <c:pt idx="105">
                  <c:v>439.41</c:v>
                </c:pt>
                <c:pt idx="106">
                  <c:v>392.97</c:v>
                </c:pt>
                <c:pt idx="107">
                  <c:v>723.06000000000006</c:v>
                </c:pt>
                <c:pt idx="108">
                  <c:v>408.81000000000006</c:v>
                </c:pt>
                <c:pt idx="109">
                  <c:v>419.94</c:v>
                </c:pt>
                <c:pt idx="110">
                  <c:v>752.28</c:v>
                </c:pt>
                <c:pt idx="111">
                  <c:v>456.90000000000003</c:v>
                </c:pt>
                <c:pt idx="112">
                  <c:v>464.43</c:v>
                </c:pt>
                <c:pt idx="113">
                  <c:v>486.69</c:v>
                </c:pt>
                <c:pt idx="114">
                  <c:v>424.86</c:v>
                </c:pt>
                <c:pt idx="115">
                  <c:v>913.5</c:v>
                </c:pt>
                <c:pt idx="116">
                  <c:v>928.5</c:v>
                </c:pt>
                <c:pt idx="117">
                  <c:v>912</c:v>
                </c:pt>
                <c:pt idx="118">
                  <c:v>1246.5</c:v>
                </c:pt>
                <c:pt idx="119">
                  <c:v>777.12000000000012</c:v>
                </c:pt>
                <c:pt idx="120">
                  <c:v>712.26</c:v>
                </c:pt>
                <c:pt idx="121">
                  <c:v>381</c:v>
                </c:pt>
                <c:pt idx="122">
                  <c:v>681.36</c:v>
                </c:pt>
                <c:pt idx="123">
                  <c:v>679.98</c:v>
                </c:pt>
                <c:pt idx="124">
                  <c:v>775.89</c:v>
                </c:pt>
                <c:pt idx="125">
                  <c:v>930.72</c:v>
                </c:pt>
                <c:pt idx="126">
                  <c:v>578.44000000000005</c:v>
                </c:pt>
                <c:pt idx="127">
                  <c:v>626.64</c:v>
                </c:pt>
                <c:pt idx="128">
                  <c:v>780.56</c:v>
                </c:pt>
                <c:pt idx="129">
                  <c:v>923.28</c:v>
                </c:pt>
                <c:pt idx="130">
                  <c:v>665.56</c:v>
                </c:pt>
                <c:pt idx="131">
                  <c:v>710.08</c:v>
                </c:pt>
                <c:pt idx="132">
                  <c:v>760.16</c:v>
                </c:pt>
                <c:pt idx="133">
                  <c:v>745.32</c:v>
                </c:pt>
                <c:pt idx="134">
                  <c:v>535.84</c:v>
                </c:pt>
                <c:pt idx="135">
                  <c:v>504.28</c:v>
                </c:pt>
                <c:pt idx="136">
                  <c:v>526.52</c:v>
                </c:pt>
                <c:pt idx="137">
                  <c:v>628.48</c:v>
                </c:pt>
                <c:pt idx="138">
                  <c:v>743.68</c:v>
                </c:pt>
                <c:pt idx="139">
                  <c:v>1032.68</c:v>
                </c:pt>
                <c:pt idx="140">
                  <c:v>605.64</c:v>
                </c:pt>
                <c:pt idx="141">
                  <c:v>595.16</c:v>
                </c:pt>
                <c:pt idx="142">
                  <c:v>774.96</c:v>
                </c:pt>
                <c:pt idx="143">
                  <c:v>1028</c:v>
                </c:pt>
                <c:pt idx="144">
                  <c:v>438</c:v>
                </c:pt>
                <c:pt idx="145">
                  <c:v>980.56</c:v>
                </c:pt>
                <c:pt idx="146">
                  <c:v>1112.4000000000001</c:v>
                </c:pt>
                <c:pt idx="147">
                  <c:v>994.96</c:v>
                </c:pt>
                <c:pt idx="148">
                  <c:v>990.04</c:v>
                </c:pt>
                <c:pt idx="149">
                  <c:v>604.4</c:v>
                </c:pt>
                <c:pt idx="150">
                  <c:v>846.64</c:v>
                </c:pt>
                <c:pt idx="151">
                  <c:v>854.72</c:v>
                </c:pt>
                <c:pt idx="152">
                  <c:v>404.16</c:v>
                </c:pt>
                <c:pt idx="153">
                  <c:v>791.64</c:v>
                </c:pt>
                <c:pt idx="154">
                  <c:v>852.84</c:v>
                </c:pt>
                <c:pt idx="155">
                  <c:v>850.96</c:v>
                </c:pt>
                <c:pt idx="156">
                  <c:v>1145.76</c:v>
                </c:pt>
                <c:pt idx="157">
                  <c:v>554.32000000000005</c:v>
                </c:pt>
                <c:pt idx="158">
                  <c:v>533.52</c:v>
                </c:pt>
                <c:pt idx="159">
                  <c:v>962</c:v>
                </c:pt>
                <c:pt idx="160">
                  <c:v>516.96</c:v>
                </c:pt>
                <c:pt idx="161">
                  <c:v>509.84</c:v>
                </c:pt>
                <c:pt idx="162">
                  <c:v>1222</c:v>
                </c:pt>
                <c:pt idx="163">
                  <c:v>1238</c:v>
                </c:pt>
                <c:pt idx="164">
                  <c:v>2064</c:v>
                </c:pt>
                <c:pt idx="165">
                  <c:v>856.56</c:v>
                </c:pt>
                <c:pt idx="166">
                  <c:v>632.70000000000005</c:v>
                </c:pt>
                <c:pt idx="167">
                  <c:v>1163.3999999999999</c:v>
                </c:pt>
                <c:pt idx="168">
                  <c:v>1346.5</c:v>
                </c:pt>
                <c:pt idx="169">
                  <c:v>1769</c:v>
                </c:pt>
                <c:pt idx="170">
                  <c:v>917.75</c:v>
                </c:pt>
                <c:pt idx="171">
                  <c:v>782.75</c:v>
                </c:pt>
                <c:pt idx="172">
                  <c:v>845.9</c:v>
                </c:pt>
                <c:pt idx="173">
                  <c:v>1012.75</c:v>
                </c:pt>
                <c:pt idx="174">
                  <c:v>1158.75</c:v>
                </c:pt>
                <c:pt idx="175">
                  <c:v>1198.1499999999999</c:v>
                </c:pt>
                <c:pt idx="176">
                  <c:v>725.4</c:v>
                </c:pt>
                <c:pt idx="177">
                  <c:v>1305.5</c:v>
                </c:pt>
                <c:pt idx="178">
                  <c:v>755.49999999999989</c:v>
                </c:pt>
                <c:pt idx="179">
                  <c:v>857.5</c:v>
                </c:pt>
                <c:pt idx="180">
                  <c:v>1205.0999999999999</c:v>
                </c:pt>
                <c:pt idx="181">
                  <c:v>970.8</c:v>
                </c:pt>
                <c:pt idx="182">
                  <c:v>504.75</c:v>
                </c:pt>
                <c:pt idx="183">
                  <c:v>901.25</c:v>
                </c:pt>
                <c:pt idx="184">
                  <c:v>813.7</c:v>
                </c:pt>
                <c:pt idx="185">
                  <c:v>1163.3999999999999</c:v>
                </c:pt>
                <c:pt idx="186">
                  <c:v>943.19999999999993</c:v>
                </c:pt>
                <c:pt idx="187">
                  <c:v>1008.1</c:v>
                </c:pt>
                <c:pt idx="188">
                  <c:v>826.59999999999991</c:v>
                </c:pt>
                <c:pt idx="189">
                  <c:v>690.1</c:v>
                </c:pt>
                <c:pt idx="190">
                  <c:v>922.34999999999991</c:v>
                </c:pt>
                <c:pt idx="191">
                  <c:v>1038.25</c:v>
                </c:pt>
                <c:pt idx="192">
                  <c:v>713.8</c:v>
                </c:pt>
                <c:pt idx="193">
                  <c:v>1029</c:v>
                </c:pt>
                <c:pt idx="194">
                  <c:v>1223.6400000000001</c:v>
                </c:pt>
                <c:pt idx="195">
                  <c:v>1615.8000000000002</c:v>
                </c:pt>
                <c:pt idx="196">
                  <c:v>1860.54</c:v>
                </c:pt>
                <c:pt idx="197">
                  <c:v>895.5</c:v>
                </c:pt>
                <c:pt idx="198">
                  <c:v>984.30000000000007</c:v>
                </c:pt>
                <c:pt idx="199">
                  <c:v>1183.44</c:v>
                </c:pt>
                <c:pt idx="200">
                  <c:v>1312.6200000000001</c:v>
                </c:pt>
                <c:pt idx="201">
                  <c:v>1251.4800000000002</c:v>
                </c:pt>
                <c:pt idx="202">
                  <c:v>1115.52</c:v>
                </c:pt>
                <c:pt idx="203">
                  <c:v>998.04000000000008</c:v>
                </c:pt>
                <c:pt idx="204">
                  <c:v>828.12000000000012</c:v>
                </c:pt>
                <c:pt idx="205">
                  <c:v>828.12000000000012</c:v>
                </c:pt>
                <c:pt idx="206">
                  <c:v>825.96</c:v>
                </c:pt>
                <c:pt idx="207">
                  <c:v>908.46</c:v>
                </c:pt>
                <c:pt idx="208">
                  <c:v>873.24</c:v>
                </c:pt>
                <c:pt idx="209">
                  <c:v>1090.1400000000001</c:v>
                </c:pt>
                <c:pt idx="210">
                  <c:v>1069.1400000000001</c:v>
                </c:pt>
                <c:pt idx="211">
                  <c:v>1582.44</c:v>
                </c:pt>
                <c:pt idx="212">
                  <c:v>815.7600000000001</c:v>
                </c:pt>
                <c:pt idx="213">
                  <c:v>1432.2</c:v>
                </c:pt>
                <c:pt idx="214">
                  <c:v>794.16000000000008</c:v>
                </c:pt>
                <c:pt idx="215">
                  <c:v>979.32</c:v>
                </c:pt>
                <c:pt idx="216">
                  <c:v>1578</c:v>
                </c:pt>
                <c:pt idx="217">
                  <c:v>1810.41</c:v>
                </c:pt>
                <c:pt idx="218">
                  <c:v>1731.6</c:v>
                </c:pt>
                <c:pt idx="219">
                  <c:v>2417.6</c:v>
                </c:pt>
                <c:pt idx="220">
                  <c:v>1242.1600000000001</c:v>
                </c:pt>
                <c:pt idx="221">
                  <c:v>1208.8</c:v>
                </c:pt>
                <c:pt idx="222">
                  <c:v>2024.56</c:v>
                </c:pt>
                <c:pt idx="223">
                  <c:v>1405.28</c:v>
                </c:pt>
                <c:pt idx="224">
                  <c:v>1393.12</c:v>
                </c:pt>
                <c:pt idx="225">
                  <c:v>1038.24</c:v>
                </c:pt>
                <c:pt idx="226">
                  <c:v>1676</c:v>
                </c:pt>
                <c:pt idx="227">
                  <c:v>1746.4</c:v>
                </c:pt>
                <c:pt idx="228">
                  <c:v>986.32</c:v>
                </c:pt>
                <c:pt idx="229">
                  <c:v>1275.52</c:v>
                </c:pt>
                <c:pt idx="230">
                  <c:v>1208.8</c:v>
                </c:pt>
                <c:pt idx="231">
                  <c:v>1306.8</c:v>
                </c:pt>
                <c:pt idx="232">
                  <c:v>1322.56</c:v>
                </c:pt>
                <c:pt idx="233">
                  <c:v>2028.24</c:v>
                </c:pt>
                <c:pt idx="234">
                  <c:v>1379.36</c:v>
                </c:pt>
                <c:pt idx="235">
                  <c:v>1969.36</c:v>
                </c:pt>
                <c:pt idx="236">
                  <c:v>1544.96</c:v>
                </c:pt>
                <c:pt idx="237">
                  <c:v>1713.12</c:v>
                </c:pt>
                <c:pt idx="238">
                  <c:v>1627.36</c:v>
                </c:pt>
                <c:pt idx="239">
                  <c:v>1379.36</c:v>
                </c:pt>
                <c:pt idx="240">
                  <c:v>1468.4</c:v>
                </c:pt>
                <c:pt idx="241">
                  <c:v>1372</c:v>
                </c:pt>
                <c:pt idx="242">
                  <c:v>1372.96</c:v>
                </c:pt>
                <c:pt idx="243">
                  <c:v>1952</c:v>
                </c:pt>
                <c:pt idx="244">
                  <c:v>2489</c:v>
                </c:pt>
                <c:pt idx="245">
                  <c:v>2776.2999999999997</c:v>
                </c:pt>
                <c:pt idx="246">
                  <c:v>2447.2999999999997</c:v>
                </c:pt>
                <c:pt idx="247">
                  <c:v>1640.8</c:v>
                </c:pt>
                <c:pt idx="248">
                  <c:v>1613</c:v>
                </c:pt>
                <c:pt idx="249">
                  <c:v>1191.2</c:v>
                </c:pt>
                <c:pt idx="250">
                  <c:v>1380.2</c:v>
                </c:pt>
                <c:pt idx="251">
                  <c:v>1219</c:v>
                </c:pt>
                <c:pt idx="252">
                  <c:v>1900.3999999999999</c:v>
                </c:pt>
                <c:pt idx="253">
                  <c:v>1742.8</c:v>
                </c:pt>
                <c:pt idx="254">
                  <c:v>2352.7200000000003</c:v>
                </c:pt>
                <c:pt idx="255">
                  <c:v>3136.9200000000005</c:v>
                </c:pt>
                <c:pt idx="256">
                  <c:v>4010.88</c:v>
                </c:pt>
                <c:pt idx="257">
                  <c:v>1656.2400000000002</c:v>
                </c:pt>
                <c:pt idx="258">
                  <c:v>1971.3600000000001</c:v>
                </c:pt>
                <c:pt idx="259">
                  <c:v>1462.8000000000002</c:v>
                </c:pt>
                <c:pt idx="260">
                  <c:v>2156.88</c:v>
                </c:pt>
                <c:pt idx="261">
                  <c:v>1898.1000000000001</c:v>
                </c:pt>
                <c:pt idx="262">
                  <c:v>1543.8</c:v>
                </c:pt>
                <c:pt idx="263">
                  <c:v>2878.35</c:v>
                </c:pt>
                <c:pt idx="264">
                  <c:v>3059.1</c:v>
                </c:pt>
                <c:pt idx="265">
                  <c:v>2753.25</c:v>
                </c:pt>
                <c:pt idx="266">
                  <c:v>2753.25</c:v>
                </c:pt>
                <c:pt idx="267">
                  <c:v>2788.7999999999997</c:v>
                </c:pt>
                <c:pt idx="268">
                  <c:v>3615.3</c:v>
                </c:pt>
                <c:pt idx="269">
                  <c:v>3963</c:v>
                </c:pt>
                <c:pt idx="270">
                  <c:v>3239.8500000000004</c:v>
                </c:pt>
                <c:pt idx="271">
                  <c:v>2464.2000000000003</c:v>
                </c:pt>
                <c:pt idx="272">
                  <c:v>941.25</c:v>
                </c:pt>
                <c:pt idx="273">
                  <c:v>3390</c:v>
                </c:pt>
                <c:pt idx="274">
                  <c:v>2676.75</c:v>
                </c:pt>
                <c:pt idx="275">
                  <c:v>2417.6</c:v>
                </c:pt>
                <c:pt idx="276">
                  <c:v>3329.92</c:v>
                </c:pt>
                <c:pt idx="277">
                  <c:v>3396.48</c:v>
                </c:pt>
                <c:pt idx="278">
                  <c:v>4078.7999999999997</c:v>
                </c:pt>
                <c:pt idx="279">
                  <c:v>4078.7999999999997</c:v>
                </c:pt>
                <c:pt idx="280">
                  <c:v>5623.7999999999993</c:v>
                </c:pt>
                <c:pt idx="281">
                  <c:v>4245.5999999999995</c:v>
                </c:pt>
                <c:pt idx="282">
                  <c:v>2781</c:v>
                </c:pt>
                <c:pt idx="283">
                  <c:v>2447.1999999999998</c:v>
                </c:pt>
                <c:pt idx="284">
                  <c:v>2855.2</c:v>
                </c:pt>
                <c:pt idx="285">
                  <c:v>2252.6</c:v>
                </c:pt>
                <c:pt idx="286">
                  <c:v>2289.6</c:v>
                </c:pt>
                <c:pt idx="287">
                  <c:v>4319.8</c:v>
                </c:pt>
                <c:pt idx="288">
                  <c:v>4570.2</c:v>
                </c:pt>
                <c:pt idx="289">
                  <c:v>3170.4</c:v>
                </c:pt>
                <c:pt idx="290">
                  <c:v>950.8</c:v>
                </c:pt>
                <c:pt idx="291">
                  <c:v>3470</c:v>
                </c:pt>
                <c:pt idx="292">
                  <c:v>4078.75</c:v>
                </c:pt>
                <c:pt idx="293">
                  <c:v>1263.75</c:v>
                </c:pt>
                <c:pt idx="294">
                  <c:v>5631.6</c:v>
                </c:pt>
                <c:pt idx="295">
                  <c:v>5881.8</c:v>
                </c:pt>
                <c:pt idx="296">
                  <c:v>6688.5</c:v>
                </c:pt>
                <c:pt idx="297">
                  <c:v>6368.4000000000005</c:v>
                </c:pt>
                <c:pt idx="298">
                  <c:v>6368.4000000000005</c:v>
                </c:pt>
              </c:numCache>
            </c:numRef>
          </c:yVal>
          <c:smooth val="0"/>
          <c:extLst xmlns:c16r2="http://schemas.microsoft.com/office/drawing/2015/06/chart">
            <c:ext xmlns:c16="http://schemas.microsoft.com/office/drawing/2014/chart" uri="{C3380CC4-5D6E-409C-BE32-E72D297353CC}">
              <c16:uniqueId val="{00000004-FF6B-42BC-B0AB-B43CC2D37DC3}"/>
            </c:ext>
          </c:extLst>
        </c:ser>
        <c:ser>
          <c:idx val="4"/>
          <c:order val="4"/>
          <c:tx>
            <c:strRef>
              <c:f>'Grainger OEM'!$D$315</c:f>
              <c:strCache>
                <c:ptCount val="1"/>
                <c:pt idx="0">
                  <c:v>Shaded Pole</c:v>
                </c:pt>
              </c:strCache>
            </c:strRef>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olid"/>
              </a:ln>
              <a:effectLst/>
            </c:spPr>
            <c:trendlineType val="power"/>
            <c:dispRSqr val="1"/>
            <c:dispEq val="1"/>
            <c:trendlineLbl>
              <c:layout>
                <c:manualLayout>
                  <c:x val="-0.33330929887666227"/>
                  <c:y val="-0.35242420189692264"/>
                </c:manualLayout>
              </c:layout>
              <c:numFmt formatCode="General" sourceLinked="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'Grainger OEM'!$O$315:$O$420</c:f>
              <c:numCache>
                <c:formatCode>#\ ???/???</c:formatCode>
                <c:ptCount val="106"/>
                <c:pt idx="0">
                  <c:v>0.25</c:v>
                </c:pt>
                <c:pt idx="1">
                  <c:v>0.2</c:v>
                </c:pt>
                <c:pt idx="2">
                  <c:v>0.2</c:v>
                </c:pt>
                <c:pt idx="3">
                  <c:v>0.16666666666666666</c:v>
                </c:pt>
                <c:pt idx="4">
                  <c:v>0.16666666666666666</c:v>
                </c:pt>
                <c:pt idx="5">
                  <c:v>0.16666666666666666</c:v>
                </c:pt>
                <c:pt idx="6">
                  <c:v>0.16666666666666666</c:v>
                </c:pt>
                <c:pt idx="7">
                  <c:v>0.16666666666666666</c:v>
                </c:pt>
                <c:pt idx="8">
                  <c:v>0.16666666666666666</c:v>
                </c:pt>
                <c:pt idx="9">
                  <c:v>0.14285714285714285</c:v>
                </c:pt>
                <c:pt idx="10">
                  <c:v>0.125</c:v>
                </c:pt>
                <c:pt idx="11">
                  <c:v>0.125</c:v>
                </c:pt>
                <c:pt idx="12">
                  <c:v>0.125</c:v>
                </c:pt>
                <c:pt idx="13">
                  <c:v>0.125</c:v>
                </c:pt>
                <c:pt idx="14">
                  <c:v>0.125</c:v>
                </c:pt>
                <c:pt idx="15">
                  <c:v>0.125</c:v>
                </c:pt>
                <c:pt idx="16">
                  <c:v>0.125</c:v>
                </c:pt>
                <c:pt idx="17">
                  <c:v>0.125</c:v>
                </c:pt>
                <c:pt idx="18">
                  <c:v>0.125</c:v>
                </c:pt>
                <c:pt idx="19">
                  <c:v>0.125</c:v>
                </c:pt>
                <c:pt idx="20">
                  <c:v>0.1</c:v>
                </c:pt>
                <c:pt idx="21">
                  <c:v>0.1</c:v>
                </c:pt>
                <c:pt idx="22">
                  <c:v>0.1</c:v>
                </c:pt>
                <c:pt idx="23">
                  <c:v>0.1</c:v>
                </c:pt>
                <c:pt idx="24">
                  <c:v>0.1</c:v>
                </c:pt>
                <c:pt idx="25">
                  <c:v>0.1</c:v>
                </c:pt>
                <c:pt idx="26">
                  <c:v>0.1</c:v>
                </c:pt>
                <c:pt idx="27">
                  <c:v>0.1</c:v>
                </c:pt>
                <c:pt idx="28">
                  <c:v>0.1</c:v>
                </c:pt>
                <c:pt idx="29">
                  <c:v>0.1</c:v>
                </c:pt>
                <c:pt idx="30">
                  <c:v>0.1</c:v>
                </c:pt>
                <c:pt idx="31">
                  <c:v>9.0909090909090912E-2</c:v>
                </c:pt>
                <c:pt idx="32">
                  <c:v>9.0909090909090912E-2</c:v>
                </c:pt>
                <c:pt idx="33">
                  <c:v>8.3333333333333329E-2</c:v>
                </c:pt>
                <c:pt idx="34">
                  <c:v>8.3333333333333329E-2</c:v>
                </c:pt>
                <c:pt idx="35">
                  <c:v>8.3333333333333329E-2</c:v>
                </c:pt>
                <c:pt idx="36">
                  <c:v>8.3333333333333329E-2</c:v>
                </c:pt>
                <c:pt idx="37">
                  <c:v>8.3333333333333329E-2</c:v>
                </c:pt>
                <c:pt idx="38">
                  <c:v>8.3333333333333329E-2</c:v>
                </c:pt>
                <c:pt idx="39">
                  <c:v>8.3333333333333329E-2</c:v>
                </c:pt>
                <c:pt idx="40">
                  <c:v>8.3333333333333329E-2</c:v>
                </c:pt>
                <c:pt idx="41">
                  <c:v>8.3333333333333329E-2</c:v>
                </c:pt>
                <c:pt idx="42">
                  <c:v>8.3333333333333329E-2</c:v>
                </c:pt>
                <c:pt idx="43">
                  <c:v>8.3333333333333329E-2</c:v>
                </c:pt>
                <c:pt idx="44">
                  <c:v>8.3333333333333329E-2</c:v>
                </c:pt>
                <c:pt idx="45">
                  <c:v>6.6666666666666666E-2</c:v>
                </c:pt>
                <c:pt idx="46">
                  <c:v>6.6666666666666666E-2</c:v>
                </c:pt>
                <c:pt idx="47">
                  <c:v>6.6666666666666666E-2</c:v>
                </c:pt>
                <c:pt idx="48">
                  <c:v>6.6666666666666666E-2</c:v>
                </c:pt>
                <c:pt idx="49">
                  <c:v>6.6666666666666666E-2</c:v>
                </c:pt>
                <c:pt idx="50">
                  <c:v>6.6666666666666666E-2</c:v>
                </c:pt>
                <c:pt idx="51">
                  <c:v>6.6666666666666666E-2</c:v>
                </c:pt>
                <c:pt idx="52">
                  <c:v>6.6666666666666666E-2</c:v>
                </c:pt>
                <c:pt idx="53">
                  <c:v>6.6666666666666666E-2</c:v>
                </c:pt>
                <c:pt idx="54">
                  <c:v>6.6666666666666666E-2</c:v>
                </c:pt>
                <c:pt idx="55">
                  <c:v>6.6666666666666666E-2</c:v>
                </c:pt>
                <c:pt idx="56">
                  <c:v>6.6666666666666666E-2</c:v>
                </c:pt>
                <c:pt idx="57">
                  <c:v>6.6666666666666666E-2</c:v>
                </c:pt>
                <c:pt idx="58">
                  <c:v>6.6666666666666666E-2</c:v>
                </c:pt>
                <c:pt idx="59">
                  <c:v>6.6666666666666666E-2</c:v>
                </c:pt>
                <c:pt idx="60">
                  <c:v>6.6666666666666666E-2</c:v>
                </c:pt>
                <c:pt idx="61">
                  <c:v>6.6666666666666666E-2</c:v>
                </c:pt>
                <c:pt idx="62">
                  <c:v>6.6666666666666666E-2</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0.04</c:v>
                </c:pt>
                <c:pt idx="83">
                  <c:v>3.3333333333333333E-2</c:v>
                </c:pt>
                <c:pt idx="84">
                  <c:v>3.3333333333333333E-2</c:v>
                </c:pt>
                <c:pt idx="85">
                  <c:v>3.3333333333333333E-2</c:v>
                </c:pt>
                <c:pt idx="86">
                  <c:v>3.3333333333333333E-2</c:v>
                </c:pt>
                <c:pt idx="87">
                  <c:v>3.3333333333333333E-2</c:v>
                </c:pt>
                <c:pt idx="88">
                  <c:v>2.8571428571428571E-2</c:v>
                </c:pt>
                <c:pt idx="89">
                  <c:v>2.5000000000000001E-2</c:v>
                </c:pt>
                <c:pt idx="90">
                  <c:v>2.5000000000000001E-2</c:v>
                </c:pt>
                <c:pt idx="91">
                  <c:v>2.5000000000000001E-2</c:v>
                </c:pt>
                <c:pt idx="92">
                  <c:v>2.5000000000000001E-2</c:v>
                </c:pt>
                <c:pt idx="93">
                  <c:v>2.5000000000000001E-2</c:v>
                </c:pt>
                <c:pt idx="94">
                  <c:v>2.2222222222222223E-2</c:v>
                </c:pt>
                <c:pt idx="95">
                  <c:v>0.02</c:v>
                </c:pt>
                <c:pt idx="96">
                  <c:v>0.02</c:v>
                </c:pt>
                <c:pt idx="97">
                  <c:v>0.02</c:v>
                </c:pt>
                <c:pt idx="98">
                  <c:v>1.8181818181818181E-2</c:v>
                </c:pt>
                <c:pt idx="99">
                  <c:v>1.5384615384615385E-2</c:v>
                </c:pt>
                <c:pt idx="100">
                  <c:v>1.2500000000000001E-2</c:v>
                </c:pt>
                <c:pt idx="101">
                  <c:v>1.1363636363636364E-2</c:v>
                </c:pt>
                <c:pt idx="102">
                  <c:v>0.01</c:v>
                </c:pt>
                <c:pt idx="103">
                  <c:v>0.01</c:v>
                </c:pt>
                <c:pt idx="104">
                  <c:v>7.1428571428571426E-3</c:v>
                </c:pt>
                <c:pt idx="105">
                  <c:v>6.6666666666666671E-3</c:v>
                </c:pt>
              </c:numCache>
            </c:numRef>
          </c:xVal>
          <c:yVal>
            <c:numRef>
              <c:f>'Grainger OEM'!$P$315:$P$420</c:f>
              <c:numCache>
                <c:formatCode>"$"#,##0.00_);[Red]\("$"#,##0.00\)</c:formatCode>
                <c:ptCount val="106"/>
                <c:pt idx="0">
                  <c:v>1045.6400000000001</c:v>
                </c:pt>
                <c:pt idx="1">
                  <c:v>692.9</c:v>
                </c:pt>
                <c:pt idx="2">
                  <c:v>966.4</c:v>
                </c:pt>
                <c:pt idx="3">
                  <c:v>1493.4</c:v>
                </c:pt>
                <c:pt idx="4">
                  <c:v>1101.3000000000002</c:v>
                </c:pt>
                <c:pt idx="5">
                  <c:v>1062.96</c:v>
                </c:pt>
                <c:pt idx="6">
                  <c:v>1181.94</c:v>
                </c:pt>
                <c:pt idx="7">
                  <c:v>903.90000000000009</c:v>
                </c:pt>
                <c:pt idx="8">
                  <c:v>760.14</c:v>
                </c:pt>
                <c:pt idx="9">
                  <c:v>891.45</c:v>
                </c:pt>
                <c:pt idx="10">
                  <c:v>1112.4000000000001</c:v>
                </c:pt>
                <c:pt idx="11">
                  <c:v>1501.76</c:v>
                </c:pt>
                <c:pt idx="12">
                  <c:v>1742.72</c:v>
                </c:pt>
                <c:pt idx="13">
                  <c:v>1242.1600000000001</c:v>
                </c:pt>
                <c:pt idx="14">
                  <c:v>1779.84</c:v>
                </c:pt>
                <c:pt idx="15">
                  <c:v>1045.68</c:v>
                </c:pt>
                <c:pt idx="16">
                  <c:v>1119.8399999999999</c:v>
                </c:pt>
                <c:pt idx="17">
                  <c:v>1223.68</c:v>
                </c:pt>
                <c:pt idx="18">
                  <c:v>1038.24</c:v>
                </c:pt>
                <c:pt idx="19">
                  <c:v>1083.52</c:v>
                </c:pt>
                <c:pt idx="20">
                  <c:v>1552.7</c:v>
                </c:pt>
                <c:pt idx="21">
                  <c:v>1390.5</c:v>
                </c:pt>
                <c:pt idx="22">
                  <c:v>2039.3999999999999</c:v>
                </c:pt>
                <c:pt idx="23">
                  <c:v>2206.2999999999997</c:v>
                </c:pt>
                <c:pt idx="24">
                  <c:v>2368.4</c:v>
                </c:pt>
                <c:pt idx="25">
                  <c:v>2081.1999999999998</c:v>
                </c:pt>
                <c:pt idx="26">
                  <c:v>1715</c:v>
                </c:pt>
                <c:pt idx="27">
                  <c:v>1270</c:v>
                </c:pt>
                <c:pt idx="28">
                  <c:v>1548.1</c:v>
                </c:pt>
                <c:pt idx="29">
                  <c:v>2400.9</c:v>
                </c:pt>
                <c:pt idx="30">
                  <c:v>1066.0999999999999</c:v>
                </c:pt>
                <c:pt idx="31">
                  <c:v>1167.6500000000001</c:v>
                </c:pt>
                <c:pt idx="32">
                  <c:v>1616.23</c:v>
                </c:pt>
                <c:pt idx="33">
                  <c:v>2302.6799999999998</c:v>
                </c:pt>
                <c:pt idx="34">
                  <c:v>1713.12</c:v>
                </c:pt>
                <c:pt idx="35">
                  <c:v>2497.44</c:v>
                </c:pt>
                <c:pt idx="36">
                  <c:v>2007.9600000000003</c:v>
                </c:pt>
                <c:pt idx="37">
                  <c:v>3426.24</c:v>
                </c:pt>
                <c:pt idx="38">
                  <c:v>2447.2800000000002</c:v>
                </c:pt>
                <c:pt idx="39">
                  <c:v>2402.7600000000002</c:v>
                </c:pt>
                <c:pt idx="40">
                  <c:v>1368.24</c:v>
                </c:pt>
                <c:pt idx="41">
                  <c:v>1563</c:v>
                </c:pt>
                <c:pt idx="42">
                  <c:v>3270.4800000000005</c:v>
                </c:pt>
                <c:pt idx="43">
                  <c:v>3031.32</c:v>
                </c:pt>
                <c:pt idx="44">
                  <c:v>1123.56</c:v>
                </c:pt>
                <c:pt idx="45">
                  <c:v>2329.0500000000002</c:v>
                </c:pt>
                <c:pt idx="46">
                  <c:v>1835.4</c:v>
                </c:pt>
                <c:pt idx="47">
                  <c:v>2697.6</c:v>
                </c:pt>
                <c:pt idx="48">
                  <c:v>4164.45</c:v>
                </c:pt>
                <c:pt idx="49">
                  <c:v>2447.25</c:v>
                </c:pt>
                <c:pt idx="50">
                  <c:v>2085.75</c:v>
                </c:pt>
                <c:pt idx="51">
                  <c:v>1898.1000000000001</c:v>
                </c:pt>
                <c:pt idx="52">
                  <c:v>3059.1</c:v>
                </c:pt>
                <c:pt idx="53">
                  <c:v>2509.9500000000003</c:v>
                </c:pt>
                <c:pt idx="54">
                  <c:v>4078.8</c:v>
                </c:pt>
                <c:pt idx="55">
                  <c:v>3427.65</c:v>
                </c:pt>
                <c:pt idx="56">
                  <c:v>2093.4</c:v>
                </c:pt>
                <c:pt idx="57">
                  <c:v>1103.4000000000001</c:v>
                </c:pt>
                <c:pt idx="58">
                  <c:v>3747.2999999999997</c:v>
                </c:pt>
                <c:pt idx="59">
                  <c:v>2551.5</c:v>
                </c:pt>
                <c:pt idx="60">
                  <c:v>3469.2000000000003</c:v>
                </c:pt>
                <c:pt idx="61">
                  <c:v>2688.3</c:v>
                </c:pt>
                <c:pt idx="62">
                  <c:v>2178.4499999999998</c:v>
                </c:pt>
                <c:pt idx="63">
                  <c:v>1946.8</c:v>
                </c:pt>
                <c:pt idx="64">
                  <c:v>2028</c:v>
                </c:pt>
                <c:pt idx="65">
                  <c:v>1715</c:v>
                </c:pt>
                <c:pt idx="66">
                  <c:v>2123</c:v>
                </c:pt>
                <c:pt idx="67">
                  <c:v>1881.8</c:v>
                </c:pt>
                <c:pt idx="68">
                  <c:v>4653.5999999999995</c:v>
                </c:pt>
                <c:pt idx="69">
                  <c:v>2123</c:v>
                </c:pt>
                <c:pt idx="70">
                  <c:v>2855.2</c:v>
                </c:pt>
                <c:pt idx="71">
                  <c:v>2781</c:v>
                </c:pt>
                <c:pt idx="72">
                  <c:v>2206.1999999999998</c:v>
                </c:pt>
                <c:pt idx="73">
                  <c:v>1881.8</c:v>
                </c:pt>
                <c:pt idx="74">
                  <c:v>3105.4</c:v>
                </c:pt>
                <c:pt idx="75">
                  <c:v>5438.4</c:v>
                </c:pt>
                <c:pt idx="76">
                  <c:v>3263</c:v>
                </c:pt>
                <c:pt idx="77">
                  <c:v>4496</c:v>
                </c:pt>
                <c:pt idx="78">
                  <c:v>4162.3999999999996</c:v>
                </c:pt>
                <c:pt idx="79">
                  <c:v>3976.9999999999995</c:v>
                </c:pt>
                <c:pt idx="80">
                  <c:v>2187.7999999999997</c:v>
                </c:pt>
                <c:pt idx="81">
                  <c:v>2503</c:v>
                </c:pt>
                <c:pt idx="82">
                  <c:v>2456.5</c:v>
                </c:pt>
                <c:pt idx="83">
                  <c:v>3559.7999999999997</c:v>
                </c:pt>
                <c:pt idx="84">
                  <c:v>7617</c:v>
                </c:pt>
                <c:pt idx="85">
                  <c:v>5756.7</c:v>
                </c:pt>
                <c:pt idx="86">
                  <c:v>4407.9000000000005</c:v>
                </c:pt>
                <c:pt idx="87">
                  <c:v>4894.5</c:v>
                </c:pt>
                <c:pt idx="88">
                  <c:v>5434.4500000000007</c:v>
                </c:pt>
                <c:pt idx="89">
                  <c:v>4412.3999999999996</c:v>
                </c:pt>
                <c:pt idx="90">
                  <c:v>3263.2</c:v>
                </c:pt>
                <c:pt idx="91">
                  <c:v>5228.3999999999996</c:v>
                </c:pt>
                <c:pt idx="92">
                  <c:v>8825.1999999999989</c:v>
                </c:pt>
                <c:pt idx="93">
                  <c:v>8657.9999999999982</c:v>
                </c:pt>
                <c:pt idx="94">
                  <c:v>1385.1</c:v>
                </c:pt>
                <c:pt idx="95">
                  <c:v>6952.5</c:v>
                </c:pt>
                <c:pt idx="96">
                  <c:v>5098.5</c:v>
                </c:pt>
                <c:pt idx="97">
                  <c:v>5724</c:v>
                </c:pt>
                <c:pt idx="98">
                  <c:v>6296.4000000000005</c:v>
                </c:pt>
                <c:pt idx="99">
                  <c:v>6899.75</c:v>
                </c:pt>
                <c:pt idx="100">
                  <c:v>6526.4</c:v>
                </c:pt>
                <c:pt idx="101">
                  <c:v>5383.84</c:v>
                </c:pt>
                <c:pt idx="102">
                  <c:v>7762.9999999999991</c:v>
                </c:pt>
                <c:pt idx="103">
                  <c:v>7347</c:v>
                </c:pt>
                <c:pt idx="104">
                  <c:v>12588.800000000001</c:v>
                </c:pt>
                <c:pt idx="105">
                  <c:v>16546.5</c:v>
                </c:pt>
              </c:numCache>
            </c:numRef>
          </c:yVal>
          <c:smooth val="0"/>
          <c:extLst xmlns:c16r2="http://schemas.microsoft.com/office/drawing/2015/06/chart">
            <c:ext xmlns:c16="http://schemas.microsoft.com/office/drawing/2014/chart" uri="{C3380CC4-5D6E-409C-BE32-E72D297353CC}">
              <c16:uniqueId val="{00000006-FF6B-42BC-B0AB-B43CC2D37DC3}"/>
            </c:ext>
          </c:extLst>
        </c:ser>
        <c:ser>
          <c:idx val="5"/>
          <c:order val="5"/>
          <c:tx>
            <c:strRef>
              <c:f>'Grainger OEM'!$D$421</c:f>
              <c:strCache>
                <c:ptCount val="1"/>
                <c:pt idx="0">
                  <c:v>Split-Phase</c:v>
                </c:pt>
              </c:strCache>
            </c:strRef>
          </c:tx>
          <c:spPr>
            <a:ln w="25400" cap="rnd">
              <a:noFill/>
              <a:round/>
            </a:ln>
            <a:effectLst/>
          </c:spPr>
          <c:marker>
            <c:symbol val="circle"/>
            <c:size val="5"/>
            <c:spPr>
              <a:solidFill>
                <a:schemeClr val="accent6"/>
              </a:solidFill>
              <a:ln w="9525">
                <a:solidFill>
                  <a:schemeClr val="accent6"/>
                </a:solidFill>
              </a:ln>
              <a:effectLst/>
            </c:spPr>
          </c:marker>
          <c:xVal>
            <c:numRef>
              <c:f>'Grainger OEM'!$O$421</c:f>
              <c:numCache>
                <c:formatCode>#\ ???/???</c:formatCode>
                <c:ptCount val="1"/>
                <c:pt idx="0">
                  <c:v>0.5</c:v>
                </c:pt>
              </c:numCache>
            </c:numRef>
          </c:xVal>
          <c:yVal>
            <c:numRef>
              <c:f>'Grainger OEM'!$P$421</c:f>
              <c:numCache>
                <c:formatCode>"$"#,##0.00_);[Red]\("$"#,##0.00\)</c:formatCode>
                <c:ptCount val="1"/>
                <c:pt idx="0">
                  <c:v>367</c:v>
                </c:pt>
              </c:numCache>
            </c:numRef>
          </c:yVal>
          <c:smooth val="0"/>
          <c:extLst xmlns:c16r2="http://schemas.microsoft.com/office/drawing/2015/06/chart">
            <c:ext xmlns:c16="http://schemas.microsoft.com/office/drawing/2014/chart" uri="{C3380CC4-5D6E-409C-BE32-E72D297353CC}">
              <c16:uniqueId val="{00000007-FF6B-42BC-B0AB-B43CC2D37DC3}"/>
            </c:ext>
          </c:extLst>
        </c:ser>
        <c:ser>
          <c:idx val="6"/>
          <c:order val="6"/>
          <c:tx>
            <c:v>Brushless ECM</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olid"/>
              </a:ln>
              <a:effectLst/>
            </c:spPr>
            <c:trendlineType val="power"/>
            <c:dispRSqr val="1"/>
            <c:dispEq val="1"/>
            <c:trendlineLbl>
              <c:layout>
                <c:manualLayout>
                  <c:x val="-8.9450785353183612E-3"/>
                  <c:y val="-0.17021558681020449"/>
                </c:manualLayout>
              </c:layout>
              <c:numFmt formatCode="General" sourceLinked="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trendlineLbl>
          </c:trendline>
          <c:xVal>
            <c:numRef>
              <c:f>'Cost Data'!$J$92:$J$131</c:f>
              <c:numCache>
                <c:formatCode>#\ ??/??</c:formatCode>
                <c:ptCount val="40"/>
                <c:pt idx="0">
                  <c:v>0.05</c:v>
                </c:pt>
                <c:pt idx="1">
                  <c:v>0.05</c:v>
                </c:pt>
                <c:pt idx="2">
                  <c:v>0.05</c:v>
                </c:pt>
                <c:pt idx="3">
                  <c:v>0.05</c:v>
                </c:pt>
                <c:pt idx="4">
                  <c:v>1.6666666666666666E-2</c:v>
                </c:pt>
                <c:pt idx="5">
                  <c:v>1.6666666666666666E-2</c:v>
                </c:pt>
                <c:pt idx="6">
                  <c:v>3.3333333333333333E-2</c:v>
                </c:pt>
                <c:pt idx="7">
                  <c:v>1.6092262303875553E-2</c:v>
                </c:pt>
                <c:pt idx="8">
                  <c:v>1.6092262303875553E-2</c:v>
                </c:pt>
                <c:pt idx="9">
                  <c:v>1.6092262303875553E-2</c:v>
                </c:pt>
                <c:pt idx="10">
                  <c:v>0.33333333333333331</c:v>
                </c:pt>
                <c:pt idx="11">
                  <c:v>0.5</c:v>
                </c:pt>
                <c:pt idx="12">
                  <c:v>0.75</c:v>
                </c:pt>
                <c:pt idx="13">
                  <c:v>0.33333333333333331</c:v>
                </c:pt>
                <c:pt idx="14">
                  <c:v>0.33333333333333331</c:v>
                </c:pt>
                <c:pt idx="15">
                  <c:v>0.5</c:v>
                </c:pt>
                <c:pt idx="16">
                  <c:v>0.5</c:v>
                </c:pt>
                <c:pt idx="17">
                  <c:v>0.5</c:v>
                </c:pt>
                <c:pt idx="18">
                  <c:v>0.75</c:v>
                </c:pt>
                <c:pt idx="19">
                  <c:v>0.75</c:v>
                </c:pt>
                <c:pt idx="20">
                  <c:v>1</c:v>
                </c:pt>
                <c:pt idx="21">
                  <c:v>1</c:v>
                </c:pt>
                <c:pt idx="22">
                  <c:v>1</c:v>
                </c:pt>
                <c:pt idx="23">
                  <c:v>0.02</c:v>
                </c:pt>
                <c:pt idx="24">
                  <c:v>0.02</c:v>
                </c:pt>
                <c:pt idx="25">
                  <c:v>6.6666666666666666E-2</c:v>
                </c:pt>
                <c:pt idx="26">
                  <c:v>6.6666666666666666E-2</c:v>
                </c:pt>
                <c:pt idx="27">
                  <c:v>6.6666666666666666E-2</c:v>
                </c:pt>
                <c:pt idx="28">
                  <c:v>6.6666666666666666E-2</c:v>
                </c:pt>
                <c:pt idx="29">
                  <c:v>1.6666666666666666E-2</c:v>
                </c:pt>
                <c:pt idx="30">
                  <c:v>0.02</c:v>
                </c:pt>
                <c:pt idx="31">
                  <c:v>6.6666666666666666E-2</c:v>
                </c:pt>
                <c:pt idx="32">
                  <c:v>6.6666666666666666E-2</c:v>
                </c:pt>
                <c:pt idx="33">
                  <c:v>0.1</c:v>
                </c:pt>
                <c:pt idx="34">
                  <c:v>0.1</c:v>
                </c:pt>
                <c:pt idx="35">
                  <c:v>1.6666666666666666E-2</c:v>
                </c:pt>
                <c:pt idx="36">
                  <c:v>0.02</c:v>
                </c:pt>
                <c:pt idx="37">
                  <c:v>0.1</c:v>
                </c:pt>
                <c:pt idx="38">
                  <c:v>0.1</c:v>
                </c:pt>
                <c:pt idx="39">
                  <c:v>0.1</c:v>
                </c:pt>
              </c:numCache>
            </c:numRef>
          </c:xVal>
          <c:yVal>
            <c:numRef>
              <c:f>'Cost Data'!$K$92:$K$131</c:f>
              <c:numCache>
                <c:formatCode>"$"#,##0.00</c:formatCode>
                <c:ptCount val="40"/>
                <c:pt idx="0">
                  <c:v>1964.6</c:v>
                </c:pt>
                <c:pt idx="1">
                  <c:v>2025.6</c:v>
                </c:pt>
                <c:pt idx="2">
                  <c:v>2103.6</c:v>
                </c:pt>
                <c:pt idx="3">
                  <c:v>2304</c:v>
                </c:pt>
                <c:pt idx="4">
                  <c:v>5486.4</c:v>
                </c:pt>
                <c:pt idx="5">
                  <c:v>5876.4</c:v>
                </c:pt>
                <c:pt idx="6">
                  <c:v>2854.7999999999997</c:v>
                </c:pt>
                <c:pt idx="7">
                  <c:v>9396.4414166666666</c:v>
                </c:pt>
                <c:pt idx="8">
                  <c:v>9396.4414166666666</c:v>
                </c:pt>
                <c:pt idx="9">
                  <c:v>9396.4414166666666</c:v>
                </c:pt>
                <c:pt idx="10">
                  <c:v>881.07</c:v>
                </c:pt>
                <c:pt idx="11">
                  <c:v>643.08000000000004</c:v>
                </c:pt>
                <c:pt idx="12">
                  <c:v>491.30666666666667</c:v>
                </c:pt>
                <c:pt idx="13">
                  <c:v>1023.57</c:v>
                </c:pt>
                <c:pt idx="14">
                  <c:v>1023.57</c:v>
                </c:pt>
                <c:pt idx="15">
                  <c:v>762.08</c:v>
                </c:pt>
                <c:pt idx="16">
                  <c:v>762.08</c:v>
                </c:pt>
                <c:pt idx="17">
                  <c:v>762.08</c:v>
                </c:pt>
                <c:pt idx="18">
                  <c:v>555.36</c:v>
                </c:pt>
                <c:pt idx="19">
                  <c:v>555.36</c:v>
                </c:pt>
                <c:pt idx="20">
                  <c:v>466.74</c:v>
                </c:pt>
                <c:pt idx="21">
                  <c:v>463.47</c:v>
                </c:pt>
                <c:pt idx="22">
                  <c:v>463.47</c:v>
                </c:pt>
                <c:pt idx="23">
                  <c:v>6223.5</c:v>
                </c:pt>
                <c:pt idx="24">
                  <c:v>6905.5000000000009</c:v>
                </c:pt>
                <c:pt idx="25">
                  <c:v>2669.4</c:v>
                </c:pt>
                <c:pt idx="26">
                  <c:v>2751.2999999999997</c:v>
                </c:pt>
                <c:pt idx="27">
                  <c:v>2669.4</c:v>
                </c:pt>
                <c:pt idx="28">
                  <c:v>2751.2999999999997</c:v>
                </c:pt>
                <c:pt idx="29">
                  <c:v>6310.8</c:v>
                </c:pt>
                <c:pt idx="30">
                  <c:v>5786.5</c:v>
                </c:pt>
                <c:pt idx="31">
                  <c:v>2669.4</c:v>
                </c:pt>
                <c:pt idx="32">
                  <c:v>2669.4</c:v>
                </c:pt>
                <c:pt idx="33">
                  <c:v>1637.7</c:v>
                </c:pt>
                <c:pt idx="34">
                  <c:v>1725.2</c:v>
                </c:pt>
                <c:pt idx="35">
                  <c:v>7230.6</c:v>
                </c:pt>
                <c:pt idx="36">
                  <c:v>7158.4999999999991</c:v>
                </c:pt>
                <c:pt idx="37">
                  <c:v>1663.3999999999999</c:v>
                </c:pt>
                <c:pt idx="38">
                  <c:v>1725.2</c:v>
                </c:pt>
                <c:pt idx="39">
                  <c:v>3079.7000000000003</c:v>
                </c:pt>
              </c:numCache>
            </c:numRef>
          </c:yVal>
          <c:smooth val="0"/>
          <c:extLst xmlns:c16r2="http://schemas.microsoft.com/office/drawing/2015/06/chart">
            <c:ext xmlns:c16="http://schemas.microsoft.com/office/drawing/2014/chart" uri="{C3380CC4-5D6E-409C-BE32-E72D297353CC}">
              <c16:uniqueId val="{00000009-FF6B-42BC-B0AB-B43CC2D37DC3}"/>
            </c:ext>
          </c:extLst>
        </c:ser>
        <c:dLbls>
          <c:showLegendKey val="0"/>
          <c:showVal val="0"/>
          <c:showCatName val="0"/>
          <c:showSerName val="0"/>
          <c:showPercent val="0"/>
          <c:showBubbleSize val="0"/>
        </c:dLbls>
        <c:axId val="728134680"/>
        <c:axId val="202089224"/>
      </c:scatterChart>
      <c:valAx>
        <c:axId val="728134680"/>
        <c:scaling>
          <c:logBase val="4"/>
          <c:orientation val="minMax"/>
          <c:max val="2"/>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strRef>
              <c:f>'Grainger OEM'!$O$6</c:f>
              <c:strCache>
                <c:ptCount val="1"/>
                <c:pt idx="0">
                  <c:v>HP_to_plot</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089224"/>
        <c:crosses val="autoZero"/>
        <c:crossBetween val="midCat"/>
      </c:valAx>
      <c:valAx>
        <c:axId val="202089224"/>
        <c:scaling>
          <c:logBase val="10"/>
          <c:orientation val="minMax"/>
          <c:max val="20000"/>
          <c:min val="20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strRef>
              <c:f>'Grainger OEM'!$P$6</c:f>
              <c:strCache>
                <c:ptCount val="1"/>
                <c:pt idx="0">
                  <c:v>Price_per_HP</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_);[Red]\(&quot;$&quot;#,##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8134680"/>
        <c:crossesAt val="1.0000000000000002E-3"/>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24</xdr:col>
      <xdr:colOff>433387</xdr:colOff>
      <xdr:row>92</xdr:row>
      <xdr:rowOff>14287</xdr:rowOff>
    </xdr:from>
    <xdr:to>
      <xdr:col>32</xdr:col>
      <xdr:colOff>128587</xdr:colOff>
      <xdr:row>106</xdr:row>
      <xdr:rowOff>90487</xdr:rowOff>
    </xdr:to>
    <xdr:graphicFrame macro="">
      <xdr:nvGraphicFramePr>
        <xdr:cNvPr id="2" name="Chart 1">
          <a:extLst>
            <a:ext uri="{FF2B5EF4-FFF2-40B4-BE49-F238E27FC236}">
              <a16:creationId xmlns:a16="http://schemas.microsoft.com/office/drawing/2014/main" xmlns="" id="{87779106-B8E6-412E-ABDA-A9EF5E2C37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490537</xdr:colOff>
      <xdr:row>5</xdr:row>
      <xdr:rowOff>157162</xdr:rowOff>
    </xdr:from>
    <xdr:to>
      <xdr:col>31</xdr:col>
      <xdr:colOff>185737</xdr:colOff>
      <xdr:row>20</xdr:row>
      <xdr:rowOff>42862</xdr:rowOff>
    </xdr:to>
    <xdr:graphicFrame macro="">
      <xdr:nvGraphicFramePr>
        <xdr:cNvPr id="3" name="Chart 2">
          <a:extLst>
            <a:ext uri="{FF2B5EF4-FFF2-40B4-BE49-F238E27FC236}">
              <a16:creationId xmlns:a16="http://schemas.microsoft.com/office/drawing/2014/main" xmlns="" id="{DC87BC1C-9979-4114-A374-AA49C8FF94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33</xdr:col>
      <xdr:colOff>77952</xdr:colOff>
      <xdr:row>28</xdr:row>
      <xdr:rowOff>104774</xdr:rowOff>
    </xdr:from>
    <xdr:to>
      <xdr:col>51</xdr:col>
      <xdr:colOff>436280</xdr:colOff>
      <xdr:row>37</xdr:row>
      <xdr:rowOff>56897</xdr:rowOff>
    </xdr:to>
    <xdr:pic>
      <xdr:nvPicPr>
        <xdr:cNvPr id="5" name="Picture 4">
          <a:extLst>
            <a:ext uri="{FF2B5EF4-FFF2-40B4-BE49-F238E27FC236}">
              <a16:creationId xmlns:a16="http://schemas.microsoft.com/office/drawing/2014/main" xmlns="" id="{EDD1F68D-949A-462C-B95C-99D922722668}"/>
            </a:ext>
          </a:extLst>
        </xdr:cNvPr>
        <xdr:cNvPicPr>
          <a:picLocks noChangeAspect="1"/>
        </xdr:cNvPicPr>
      </xdr:nvPicPr>
      <xdr:blipFill>
        <a:blip xmlns:r="http://schemas.openxmlformats.org/officeDocument/2006/relationships" r:embed="rId3"/>
        <a:stretch>
          <a:fillRect/>
        </a:stretch>
      </xdr:blipFill>
      <xdr:spPr>
        <a:xfrm>
          <a:off x="27919527" y="5438774"/>
          <a:ext cx="12350303" cy="16666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161924</xdr:colOff>
      <xdr:row>12</xdr:row>
      <xdr:rowOff>157161</xdr:rowOff>
    </xdr:from>
    <xdr:to>
      <xdr:col>31</xdr:col>
      <xdr:colOff>171449</xdr:colOff>
      <xdr:row>44</xdr:row>
      <xdr:rowOff>95250</xdr:rowOff>
    </xdr:to>
    <xdr:graphicFrame macro="">
      <xdr:nvGraphicFramePr>
        <xdr:cNvPr id="4" name="Chart 3">
          <a:extLst>
            <a:ext uri="{FF2B5EF4-FFF2-40B4-BE49-F238E27FC236}">
              <a16:creationId xmlns:a16="http://schemas.microsoft.com/office/drawing/2014/main" xmlns="" id="{B039E6E5-DC76-4AD9-9D81-F288B1A9AF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46</xdr:row>
      <xdr:rowOff>0</xdr:rowOff>
    </xdr:from>
    <xdr:to>
      <xdr:col>32</xdr:col>
      <xdr:colOff>9525</xdr:colOff>
      <xdr:row>77</xdr:row>
      <xdr:rowOff>128589</xdr:rowOff>
    </xdr:to>
    <xdr:graphicFrame macro="">
      <xdr:nvGraphicFramePr>
        <xdr:cNvPr id="3" name="Chart 2">
          <a:extLst>
            <a:ext uri="{FF2B5EF4-FFF2-40B4-BE49-F238E27FC236}">
              <a16:creationId xmlns:a16="http://schemas.microsoft.com/office/drawing/2014/main" xmlns="" id="{CA00E6A6-AA50-4460-B1A1-675637CA9B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Nicholas Fette" id="{49F65585-5AA0-44BB-BB6F-F80AD1220413}" userId="Nicholas Fett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3" dT="2019-08-13T18:18:49.55" personId="{49F65585-5AA0-44BB-BB6F-F80AD1220413}" id="{C8588047-0E9E-473D-ADB9-8799BB1A1967}">
    <text>For vendors included here, efficiency data posted online with catalog and pricing appears to be generic by series of motor. It may be intended more for advertising, and likely should not be interpreted as individual model test ratings or engineering data.</text>
  </threadedComment>
  <threadedComment ref="T3" dT="2019-08-13T18:18:49.55" personId="{49F65585-5AA0-44BB-BB6F-F80AD1220413}" id="{5F6B86E5-E4D1-44C8-87D7-42BD38107A0C}">
    <text>For this vendor, efficiency data posted online with catalog and pricing appears to be generic by series of motor. It may be intended more for advertising, and likely should not be interpreted as individual model test ratings.</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grainger.com/category/motors/hvac-motors/oem-replacement-motors" TargetMode="External"/><Relationship Id="rId2" Type="http://schemas.openxmlformats.org/officeDocument/2006/relationships/hyperlink" Target="https://www.grainger.com/category/motors/hvac-motors/brushless-ecm-motors" TargetMode="External"/><Relationship Id="rId1" Type="http://schemas.openxmlformats.org/officeDocument/2006/relationships/hyperlink" Target="https://www.johnstonesupply.com/shop/Motors/Motors/Refrigeratio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johnstonesupply.com/shop/Motors/Motors/Refrigeration" TargetMode="External"/><Relationship Id="rId9"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43"/>
  <sheetViews>
    <sheetView tabSelected="1" topLeftCell="C1" workbookViewId="0">
      <selection activeCell="L25" sqref="L25"/>
    </sheetView>
  </sheetViews>
  <sheetFormatPr defaultRowHeight="14.4" x14ac:dyDescent="0.3"/>
  <cols>
    <col min="2" max="2" width="48.33203125" bestFit="1" customWidth="1"/>
    <col min="5" max="5" width="9.109375" style="4"/>
    <col min="6" max="6" width="9.109375" style="1"/>
    <col min="7" max="7" width="9.109375" style="2"/>
    <col min="8" max="8" width="9.109375" style="3"/>
    <col min="9" max="9" width="9.109375" style="12"/>
    <col min="10" max="10" width="10.5546875" bestFit="1" customWidth="1"/>
    <col min="11" max="11" width="12.88671875" bestFit="1" customWidth="1"/>
    <col min="16" max="16" width="75" bestFit="1" customWidth="1"/>
    <col min="17" max="17" width="12" bestFit="1" customWidth="1"/>
    <col min="27" max="27" width="12" bestFit="1" customWidth="1"/>
    <col min="34" max="34" width="24.44140625" bestFit="1" customWidth="1"/>
  </cols>
  <sheetData>
    <row r="1" spans="1:35" x14ac:dyDescent="0.3">
      <c r="B1" t="s">
        <v>676</v>
      </c>
    </row>
    <row r="3" spans="1:35" x14ac:dyDescent="0.3">
      <c r="A3" t="s">
        <v>661</v>
      </c>
      <c r="B3" t="s">
        <v>0</v>
      </c>
      <c r="C3" t="s">
        <v>5</v>
      </c>
      <c r="D3" t="s">
        <v>1</v>
      </c>
      <c r="E3" s="4" t="s">
        <v>2</v>
      </c>
      <c r="F3" s="1" t="s">
        <v>3</v>
      </c>
      <c r="G3" s="2" t="s">
        <v>10</v>
      </c>
      <c r="H3" s="3" t="s">
        <v>4</v>
      </c>
      <c r="I3" s="12" t="s">
        <v>663</v>
      </c>
      <c r="J3" t="s">
        <v>660</v>
      </c>
      <c r="K3" t="s">
        <v>668</v>
      </c>
      <c r="N3" t="s">
        <v>661</v>
      </c>
      <c r="O3" t="s">
        <v>0</v>
      </c>
      <c r="P3" t="s">
        <v>5</v>
      </c>
      <c r="Q3" t="s">
        <v>1</v>
      </c>
      <c r="R3" s="4" t="s">
        <v>2</v>
      </c>
      <c r="S3" s="1" t="s">
        <v>3</v>
      </c>
      <c r="T3" s="2" t="s">
        <v>10</v>
      </c>
      <c r="U3" s="3" t="s">
        <v>4</v>
      </c>
      <c r="V3" s="12" t="s">
        <v>663</v>
      </c>
      <c r="W3" t="s">
        <v>660</v>
      </c>
      <c r="AI3" s="19"/>
    </row>
    <row r="4" spans="1:35" x14ac:dyDescent="0.3">
      <c r="A4">
        <v>1</v>
      </c>
      <c r="B4" t="s">
        <v>8</v>
      </c>
      <c r="D4" t="s">
        <v>7</v>
      </c>
      <c r="F4" s="1" t="s">
        <v>9</v>
      </c>
      <c r="G4" s="2">
        <v>0.68</v>
      </c>
      <c r="H4" s="3">
        <v>199</v>
      </c>
      <c r="I4" s="12">
        <v>20</v>
      </c>
      <c r="J4" s="4">
        <f>IF(ISBLANK(E4),(1/745.7)*I4,E4)</f>
        <v>2.6820437173125919E-2</v>
      </c>
      <c r="N4">
        <v>14</v>
      </c>
      <c r="O4" t="s">
        <v>12</v>
      </c>
      <c r="Q4" t="s">
        <v>7</v>
      </c>
      <c r="R4" s="4">
        <v>0.33333333333333331</v>
      </c>
      <c r="S4" s="1"/>
      <c r="T4" s="2">
        <v>0.8</v>
      </c>
      <c r="U4" s="3">
        <v>585</v>
      </c>
      <c r="V4" s="12"/>
      <c r="W4" s="4">
        <v>0.33333333333333331</v>
      </c>
      <c r="AI4" s="19"/>
    </row>
    <row r="5" spans="1:35" x14ac:dyDescent="0.3">
      <c r="A5">
        <v>2</v>
      </c>
      <c r="B5" t="s">
        <v>11</v>
      </c>
      <c r="D5" t="s">
        <v>7</v>
      </c>
      <c r="E5" s="4">
        <v>6.6666666666666666E-2</v>
      </c>
      <c r="G5" s="5" t="s">
        <v>25</v>
      </c>
      <c r="H5" s="3">
        <v>439</v>
      </c>
      <c r="J5" s="4">
        <f t="shared" ref="J5:J68" si="0">IF(ISBLANK(E5),(1/745.7)*I5,E5)</f>
        <v>6.6666666666666666E-2</v>
      </c>
      <c r="N5">
        <v>15</v>
      </c>
      <c r="O5" t="s">
        <v>12</v>
      </c>
      <c r="Q5" t="s">
        <v>7</v>
      </c>
      <c r="R5" s="4">
        <v>0.33333333333333331</v>
      </c>
      <c r="S5" s="1"/>
      <c r="T5" s="2">
        <v>0.8</v>
      </c>
      <c r="U5" s="3">
        <v>585</v>
      </c>
      <c r="V5" s="12"/>
      <c r="W5" s="4">
        <v>0.33333333333333331</v>
      </c>
      <c r="AI5" s="19"/>
    </row>
    <row r="6" spans="1:35" x14ac:dyDescent="0.3">
      <c r="A6">
        <v>3</v>
      </c>
      <c r="B6" t="s">
        <v>11</v>
      </c>
      <c r="D6" t="s">
        <v>7</v>
      </c>
      <c r="E6" s="4">
        <v>6.6666666666666666E-2</v>
      </c>
      <c r="G6" s="5" t="s">
        <v>25</v>
      </c>
      <c r="H6" s="3">
        <v>435</v>
      </c>
      <c r="J6" s="4">
        <f t="shared" si="0"/>
        <v>6.6666666666666666E-2</v>
      </c>
      <c r="N6">
        <v>12</v>
      </c>
      <c r="O6" t="s">
        <v>12</v>
      </c>
      <c r="Q6" t="s">
        <v>7</v>
      </c>
      <c r="R6" s="4">
        <v>0.2</v>
      </c>
      <c r="S6" s="1"/>
      <c r="T6" s="2">
        <v>0.8</v>
      </c>
      <c r="U6" s="3">
        <v>575</v>
      </c>
      <c r="V6" s="12"/>
      <c r="W6" s="4">
        <v>0.2</v>
      </c>
    </row>
    <row r="7" spans="1:35" x14ac:dyDescent="0.3">
      <c r="A7">
        <v>4</v>
      </c>
      <c r="B7" t="s">
        <v>11</v>
      </c>
      <c r="D7" t="s">
        <v>7</v>
      </c>
      <c r="E7" s="4">
        <v>6.6666666666666666E-2</v>
      </c>
      <c r="G7" s="5" t="s">
        <v>25</v>
      </c>
      <c r="H7" s="3">
        <v>455</v>
      </c>
      <c r="J7" s="4">
        <f t="shared" si="0"/>
        <v>6.6666666666666666E-2</v>
      </c>
      <c r="N7">
        <v>13</v>
      </c>
      <c r="O7" t="s">
        <v>12</v>
      </c>
      <c r="Q7" t="s">
        <v>7</v>
      </c>
      <c r="R7" s="4">
        <v>0.2</v>
      </c>
      <c r="S7" s="1"/>
      <c r="T7" s="2">
        <v>0.8</v>
      </c>
      <c r="U7" s="3">
        <v>575</v>
      </c>
      <c r="V7" s="12"/>
      <c r="W7" s="4">
        <v>0.2</v>
      </c>
    </row>
    <row r="8" spans="1:35" x14ac:dyDescent="0.3">
      <c r="A8">
        <v>5</v>
      </c>
      <c r="B8" t="s">
        <v>11</v>
      </c>
      <c r="D8" t="s">
        <v>7</v>
      </c>
      <c r="E8" s="4">
        <v>6.6666666666666666E-2</v>
      </c>
      <c r="G8" s="5" t="s">
        <v>25</v>
      </c>
      <c r="H8" s="3">
        <v>479</v>
      </c>
      <c r="J8" s="4">
        <f t="shared" si="0"/>
        <v>6.6666666666666666E-2</v>
      </c>
      <c r="R8" s="4"/>
      <c r="S8" s="1"/>
      <c r="T8" s="2"/>
      <c r="U8" s="3"/>
      <c r="V8" s="12"/>
      <c r="W8" s="4"/>
    </row>
    <row r="9" spans="1:35" x14ac:dyDescent="0.3">
      <c r="A9">
        <v>6</v>
      </c>
      <c r="B9" t="s">
        <v>11</v>
      </c>
      <c r="D9" t="s">
        <v>7</v>
      </c>
      <c r="E9" s="4">
        <v>6.6666666666666666E-2</v>
      </c>
      <c r="G9" s="5" t="s">
        <v>25</v>
      </c>
      <c r="H9" s="3">
        <v>479</v>
      </c>
      <c r="J9" s="4">
        <f t="shared" si="0"/>
        <v>6.6666666666666666E-2</v>
      </c>
      <c r="N9">
        <v>30</v>
      </c>
      <c r="O9" t="s">
        <v>18</v>
      </c>
      <c r="Q9" t="s">
        <v>7</v>
      </c>
      <c r="R9" s="4"/>
      <c r="S9" s="1" t="s">
        <v>24</v>
      </c>
      <c r="T9" s="2">
        <v>0.8</v>
      </c>
      <c r="U9" s="3">
        <v>415</v>
      </c>
      <c r="V9" s="12">
        <v>50</v>
      </c>
      <c r="W9" s="4">
        <v>6.7051092932814804E-2</v>
      </c>
    </row>
    <row r="10" spans="1:35" x14ac:dyDescent="0.3">
      <c r="A10">
        <v>7</v>
      </c>
      <c r="B10" t="s">
        <v>11</v>
      </c>
      <c r="D10" t="s">
        <v>7</v>
      </c>
      <c r="E10" s="4">
        <v>6.6666666666666666E-2</v>
      </c>
      <c r="G10" s="5" t="s">
        <v>25</v>
      </c>
      <c r="H10" s="3">
        <v>445</v>
      </c>
      <c r="J10" s="4">
        <f t="shared" si="0"/>
        <v>6.6666666666666666E-2</v>
      </c>
      <c r="N10">
        <v>2</v>
      </c>
      <c r="O10" t="s">
        <v>11</v>
      </c>
      <c r="Q10" t="s">
        <v>7</v>
      </c>
      <c r="R10" s="4">
        <v>6.6666666666666666E-2</v>
      </c>
      <c r="S10" s="1"/>
      <c r="T10" s="5"/>
      <c r="U10" s="3">
        <v>439</v>
      </c>
      <c r="V10" s="12"/>
      <c r="W10" s="4">
        <v>6.6666666666666666E-2</v>
      </c>
    </row>
    <row r="11" spans="1:35" x14ac:dyDescent="0.3">
      <c r="A11">
        <v>8</v>
      </c>
      <c r="B11" t="s">
        <v>11</v>
      </c>
      <c r="D11" t="s">
        <v>7</v>
      </c>
      <c r="E11" s="4">
        <v>6.6666666666666666E-2</v>
      </c>
      <c r="G11" s="5" t="s">
        <v>25</v>
      </c>
      <c r="H11" s="3">
        <v>445</v>
      </c>
      <c r="J11" s="4">
        <f t="shared" si="0"/>
        <v>6.6666666666666666E-2</v>
      </c>
      <c r="N11">
        <v>3</v>
      </c>
      <c r="O11" t="s">
        <v>11</v>
      </c>
      <c r="Q11" t="s">
        <v>7</v>
      </c>
      <c r="R11" s="4">
        <v>6.6666666666666666E-2</v>
      </c>
      <c r="S11" s="1"/>
      <c r="T11" s="5"/>
      <c r="U11" s="3">
        <v>435</v>
      </c>
      <c r="V11" s="12"/>
      <c r="W11" s="4">
        <v>6.6666666666666666E-2</v>
      </c>
    </row>
    <row r="12" spans="1:35" x14ac:dyDescent="0.3">
      <c r="A12">
        <v>9</v>
      </c>
      <c r="B12" t="s">
        <v>11</v>
      </c>
      <c r="D12" t="s">
        <v>7</v>
      </c>
      <c r="E12" s="4">
        <v>6.6666666666666666E-2</v>
      </c>
      <c r="G12" s="5" t="s">
        <v>25</v>
      </c>
      <c r="H12" s="3">
        <v>455</v>
      </c>
      <c r="J12" s="4">
        <f t="shared" si="0"/>
        <v>6.6666666666666666E-2</v>
      </c>
      <c r="N12">
        <v>4</v>
      </c>
      <c r="O12" t="s">
        <v>11</v>
      </c>
      <c r="Q12" t="s">
        <v>7</v>
      </c>
      <c r="R12" s="4">
        <v>6.6666666666666666E-2</v>
      </c>
      <c r="S12" s="1"/>
      <c r="T12" s="5"/>
      <c r="U12" s="3">
        <v>455</v>
      </c>
      <c r="V12" s="12"/>
      <c r="W12" s="4">
        <v>6.6666666666666666E-2</v>
      </c>
    </row>
    <row r="13" spans="1:35" x14ac:dyDescent="0.3">
      <c r="A13">
        <v>10</v>
      </c>
      <c r="B13" t="s">
        <v>11</v>
      </c>
      <c r="D13" t="s">
        <v>7</v>
      </c>
      <c r="E13" s="4">
        <v>6.6666666666666666E-2</v>
      </c>
      <c r="G13" s="5" t="s">
        <v>25</v>
      </c>
      <c r="H13" s="3">
        <v>485</v>
      </c>
      <c r="J13" s="4">
        <f t="shared" si="0"/>
        <v>6.6666666666666666E-2</v>
      </c>
      <c r="N13">
        <v>5</v>
      </c>
      <c r="O13" t="s">
        <v>11</v>
      </c>
      <c r="Q13" t="s">
        <v>7</v>
      </c>
      <c r="R13" s="4">
        <v>6.6666666666666666E-2</v>
      </c>
      <c r="S13" s="1"/>
      <c r="T13" s="5"/>
      <c r="U13" s="3">
        <v>479</v>
      </c>
      <c r="V13" s="12"/>
      <c r="W13" s="4">
        <v>6.6666666666666666E-2</v>
      </c>
    </row>
    <row r="14" spans="1:35" x14ac:dyDescent="0.3">
      <c r="A14">
        <v>11</v>
      </c>
      <c r="B14" t="s">
        <v>11</v>
      </c>
      <c r="D14" t="s">
        <v>7</v>
      </c>
      <c r="E14" s="4">
        <v>6.6666666666666666E-2</v>
      </c>
      <c r="G14" s="5" t="s">
        <v>25</v>
      </c>
      <c r="H14" s="3">
        <v>485</v>
      </c>
      <c r="J14" s="4">
        <f t="shared" si="0"/>
        <v>6.6666666666666666E-2</v>
      </c>
      <c r="N14">
        <v>6</v>
      </c>
      <c r="O14" t="s">
        <v>11</v>
      </c>
      <c r="Q14" t="s">
        <v>7</v>
      </c>
      <c r="R14" s="4">
        <v>6.6666666666666666E-2</v>
      </c>
      <c r="S14" s="1"/>
      <c r="T14" s="5"/>
      <c r="U14" s="3">
        <v>479</v>
      </c>
      <c r="V14" s="12"/>
      <c r="W14" s="4">
        <v>6.6666666666666666E-2</v>
      </c>
    </row>
    <row r="15" spans="1:35" x14ac:dyDescent="0.3">
      <c r="A15">
        <v>12</v>
      </c>
      <c r="B15" t="s">
        <v>12</v>
      </c>
      <c r="D15" t="s">
        <v>7</v>
      </c>
      <c r="E15" s="4">
        <v>0.2</v>
      </c>
      <c r="G15" s="2">
        <v>0.8</v>
      </c>
      <c r="H15" s="3">
        <v>575</v>
      </c>
      <c r="J15" s="4">
        <f t="shared" si="0"/>
        <v>0.2</v>
      </c>
      <c r="N15">
        <v>7</v>
      </c>
      <c r="O15" t="s">
        <v>11</v>
      </c>
      <c r="Q15" t="s">
        <v>7</v>
      </c>
      <c r="R15" s="4">
        <v>6.6666666666666666E-2</v>
      </c>
      <c r="S15" s="1"/>
      <c r="T15" s="5"/>
      <c r="U15" s="3">
        <v>445</v>
      </c>
      <c r="V15" s="12"/>
      <c r="W15" s="4">
        <v>6.6666666666666666E-2</v>
      </c>
    </row>
    <row r="16" spans="1:35" x14ac:dyDescent="0.3">
      <c r="A16">
        <v>13</v>
      </c>
      <c r="B16" t="s">
        <v>12</v>
      </c>
      <c r="D16" t="s">
        <v>7</v>
      </c>
      <c r="E16" s="4">
        <v>0.2</v>
      </c>
      <c r="G16" s="2">
        <v>0.8</v>
      </c>
      <c r="H16" s="3">
        <v>575</v>
      </c>
      <c r="J16" s="4">
        <f t="shared" si="0"/>
        <v>0.2</v>
      </c>
      <c r="N16">
        <v>8</v>
      </c>
      <c r="O16" t="s">
        <v>11</v>
      </c>
      <c r="Q16" t="s">
        <v>7</v>
      </c>
      <c r="R16" s="4">
        <v>6.6666666666666666E-2</v>
      </c>
      <c r="S16" s="1"/>
      <c r="T16" s="5"/>
      <c r="U16" s="3">
        <v>445</v>
      </c>
      <c r="V16" s="12"/>
      <c r="W16" s="4">
        <v>6.6666666666666666E-2</v>
      </c>
    </row>
    <row r="17" spans="1:29" x14ac:dyDescent="0.3">
      <c r="A17">
        <v>14</v>
      </c>
      <c r="B17" t="s">
        <v>12</v>
      </c>
      <c r="D17" t="s">
        <v>7</v>
      </c>
      <c r="E17" s="4">
        <v>0.33333333333333331</v>
      </c>
      <c r="G17" s="2">
        <v>0.8</v>
      </c>
      <c r="H17" s="3">
        <v>585</v>
      </c>
      <c r="J17" s="4">
        <f t="shared" si="0"/>
        <v>0.33333333333333331</v>
      </c>
      <c r="N17">
        <v>9</v>
      </c>
      <c r="O17" t="s">
        <v>11</v>
      </c>
      <c r="Q17" t="s">
        <v>7</v>
      </c>
      <c r="R17" s="4">
        <v>6.6666666666666666E-2</v>
      </c>
      <c r="S17" s="1"/>
      <c r="T17" s="5"/>
      <c r="U17" s="3">
        <v>455</v>
      </c>
      <c r="V17" s="12"/>
      <c r="W17" s="4">
        <v>6.6666666666666666E-2</v>
      </c>
    </row>
    <row r="18" spans="1:29" x14ac:dyDescent="0.3">
      <c r="A18">
        <v>15</v>
      </c>
      <c r="B18" t="s">
        <v>12</v>
      </c>
      <c r="D18" t="s">
        <v>7</v>
      </c>
      <c r="E18" s="4">
        <v>0.33333333333333331</v>
      </c>
      <c r="G18" s="2">
        <v>0.8</v>
      </c>
      <c r="H18" s="3">
        <v>585</v>
      </c>
      <c r="J18" s="4">
        <f t="shared" si="0"/>
        <v>0.33333333333333331</v>
      </c>
      <c r="N18">
        <v>10</v>
      </c>
      <c r="O18" t="s">
        <v>11</v>
      </c>
      <c r="Q18" t="s">
        <v>7</v>
      </c>
      <c r="R18" s="4">
        <v>6.6666666666666666E-2</v>
      </c>
      <c r="S18" s="1"/>
      <c r="T18" s="5"/>
      <c r="U18" s="3">
        <v>485</v>
      </c>
      <c r="V18" s="12"/>
      <c r="W18" s="4">
        <v>6.6666666666666666E-2</v>
      </c>
    </row>
    <row r="19" spans="1:29" x14ac:dyDescent="0.3">
      <c r="A19">
        <v>16</v>
      </c>
      <c r="B19" t="s">
        <v>13</v>
      </c>
      <c r="D19" t="s">
        <v>7</v>
      </c>
      <c r="F19" s="1" t="s">
        <v>14</v>
      </c>
      <c r="G19" s="2">
        <v>0.66</v>
      </c>
      <c r="H19" s="3">
        <v>225</v>
      </c>
      <c r="I19" s="12">
        <v>12</v>
      </c>
      <c r="J19" s="4">
        <f t="shared" si="0"/>
        <v>1.6092262303875553E-2</v>
      </c>
      <c r="N19">
        <v>11</v>
      </c>
      <c r="O19" t="s">
        <v>11</v>
      </c>
      <c r="Q19" t="s">
        <v>7</v>
      </c>
      <c r="R19" s="4">
        <v>6.6666666666666666E-2</v>
      </c>
      <c r="S19" s="1"/>
      <c r="T19" s="5"/>
      <c r="U19" s="3">
        <v>485</v>
      </c>
      <c r="V19" s="12"/>
      <c r="W19" s="4">
        <v>6.6666666666666666E-2</v>
      </c>
    </row>
    <row r="20" spans="1:29" x14ac:dyDescent="0.3">
      <c r="A20">
        <v>17</v>
      </c>
      <c r="B20" t="s">
        <v>13</v>
      </c>
      <c r="C20" t="s">
        <v>6</v>
      </c>
      <c r="D20" t="s">
        <v>7</v>
      </c>
      <c r="F20" s="1" t="s">
        <v>15</v>
      </c>
      <c r="G20" s="2">
        <v>0.66</v>
      </c>
      <c r="H20" s="3">
        <v>245</v>
      </c>
      <c r="I20" s="12">
        <v>38</v>
      </c>
      <c r="J20" s="4">
        <f t="shared" si="0"/>
        <v>5.0958830628939245E-2</v>
      </c>
      <c r="O20" t="s">
        <v>669</v>
      </c>
      <c r="R20" s="4"/>
      <c r="S20" s="1"/>
      <c r="T20" s="5"/>
      <c r="U20" s="17">
        <f>AVERAGE(U9:U19)</f>
        <v>456.09090909090907</v>
      </c>
      <c r="V20" s="12"/>
      <c r="W20" s="4"/>
    </row>
    <row r="21" spans="1:29" x14ac:dyDescent="0.3">
      <c r="A21">
        <v>18</v>
      </c>
      <c r="B21" t="s">
        <v>13</v>
      </c>
      <c r="D21" t="s">
        <v>7</v>
      </c>
      <c r="F21" s="1" t="s">
        <v>15</v>
      </c>
      <c r="G21" s="2">
        <v>0.66</v>
      </c>
      <c r="H21" s="3">
        <v>259</v>
      </c>
      <c r="I21" s="12">
        <v>38</v>
      </c>
      <c r="J21" s="4">
        <f t="shared" si="0"/>
        <v>5.0958830628939245E-2</v>
      </c>
      <c r="N21">
        <v>17</v>
      </c>
      <c r="O21" t="s">
        <v>13</v>
      </c>
      <c r="P21" t="s">
        <v>6</v>
      </c>
      <c r="Q21" t="s">
        <v>7</v>
      </c>
      <c r="R21" s="4"/>
      <c r="S21" s="1" t="s">
        <v>15</v>
      </c>
      <c r="T21" s="2">
        <v>0.66</v>
      </c>
      <c r="U21" s="3">
        <v>245</v>
      </c>
      <c r="V21" s="12">
        <v>38</v>
      </c>
      <c r="W21" s="4">
        <v>5.0958830628939245E-2</v>
      </c>
    </row>
    <row r="22" spans="1:29" x14ac:dyDescent="0.3">
      <c r="A22">
        <v>19</v>
      </c>
      <c r="B22" t="s">
        <v>13</v>
      </c>
      <c r="D22" t="s">
        <v>7</v>
      </c>
      <c r="F22" s="1" t="s">
        <v>14</v>
      </c>
      <c r="G22" s="2">
        <v>0.66</v>
      </c>
      <c r="H22" s="3">
        <v>229</v>
      </c>
      <c r="I22" s="12">
        <v>12</v>
      </c>
      <c r="J22" s="4">
        <f t="shared" si="0"/>
        <v>1.6092262303875553E-2</v>
      </c>
      <c r="N22">
        <v>18</v>
      </c>
      <c r="O22" t="s">
        <v>13</v>
      </c>
      <c r="Q22" t="s">
        <v>7</v>
      </c>
      <c r="R22" s="4"/>
      <c r="S22" s="1" t="s">
        <v>15</v>
      </c>
      <c r="T22" s="2">
        <v>0.66</v>
      </c>
      <c r="U22" s="3">
        <v>259</v>
      </c>
      <c r="V22" s="12">
        <v>38</v>
      </c>
      <c r="W22" s="4">
        <v>5.0958830628939245E-2</v>
      </c>
    </row>
    <row r="23" spans="1:29" x14ac:dyDescent="0.3">
      <c r="A23">
        <v>20</v>
      </c>
      <c r="B23" t="s">
        <v>13</v>
      </c>
      <c r="D23" t="s">
        <v>7</v>
      </c>
      <c r="F23" s="1" t="s">
        <v>16</v>
      </c>
      <c r="G23" s="2">
        <v>0.66</v>
      </c>
      <c r="H23" s="3">
        <v>235</v>
      </c>
      <c r="I23" s="12">
        <v>16</v>
      </c>
      <c r="J23" s="4">
        <f t="shared" si="0"/>
        <v>2.1456349738500736E-2</v>
      </c>
      <c r="N23">
        <v>23</v>
      </c>
      <c r="O23" t="s">
        <v>13</v>
      </c>
      <c r="Q23" t="s">
        <v>7</v>
      </c>
      <c r="R23" s="4"/>
      <c r="S23" s="1" t="s">
        <v>15</v>
      </c>
      <c r="T23" s="2">
        <v>0.66</v>
      </c>
      <c r="U23" s="3">
        <v>259</v>
      </c>
      <c r="V23" s="12">
        <v>38</v>
      </c>
      <c r="W23" s="4">
        <v>5.0958830628939245E-2</v>
      </c>
    </row>
    <row r="24" spans="1:29" x14ac:dyDescent="0.3">
      <c r="A24">
        <v>21</v>
      </c>
      <c r="B24" t="s">
        <v>13</v>
      </c>
      <c r="D24" t="s">
        <v>7</v>
      </c>
      <c r="F24" s="1" t="s">
        <v>14</v>
      </c>
      <c r="G24" s="2">
        <v>0.66</v>
      </c>
      <c r="H24" s="3">
        <v>245</v>
      </c>
      <c r="I24" s="12">
        <v>12</v>
      </c>
      <c r="J24" s="4">
        <f t="shared" si="0"/>
        <v>1.6092262303875553E-2</v>
      </c>
      <c r="N24">
        <v>24</v>
      </c>
      <c r="O24" t="s">
        <v>13</v>
      </c>
      <c r="Q24" t="s">
        <v>7</v>
      </c>
      <c r="R24" s="4"/>
      <c r="S24" s="1">
        <v>38</v>
      </c>
      <c r="T24" s="2">
        <v>0.66</v>
      </c>
      <c r="U24" s="3">
        <v>275</v>
      </c>
      <c r="V24" s="12">
        <v>38</v>
      </c>
      <c r="W24" s="4">
        <v>5.0958830628939245E-2</v>
      </c>
    </row>
    <row r="25" spans="1:29" x14ac:dyDescent="0.3">
      <c r="A25">
        <v>22</v>
      </c>
      <c r="B25" t="s">
        <v>13</v>
      </c>
      <c r="D25" t="s">
        <v>7</v>
      </c>
      <c r="F25" s="1" t="s">
        <v>17</v>
      </c>
      <c r="G25" s="2">
        <v>0.66</v>
      </c>
      <c r="H25" s="3">
        <v>239</v>
      </c>
      <c r="I25" s="12">
        <v>25</v>
      </c>
      <c r="J25" s="4">
        <f t="shared" si="0"/>
        <v>3.3525546466407402E-2</v>
      </c>
      <c r="N25">
        <v>22</v>
      </c>
      <c r="O25" t="s">
        <v>13</v>
      </c>
      <c r="Q25" t="s">
        <v>7</v>
      </c>
      <c r="R25" s="4"/>
      <c r="S25" s="1" t="s">
        <v>17</v>
      </c>
      <c r="T25" s="2">
        <v>0.66</v>
      </c>
      <c r="U25" s="3">
        <v>239</v>
      </c>
      <c r="V25" s="12">
        <v>25</v>
      </c>
      <c r="W25" s="4">
        <v>3.3525546466407402E-2</v>
      </c>
    </row>
    <row r="26" spans="1:29" x14ac:dyDescent="0.3">
      <c r="A26">
        <v>23</v>
      </c>
      <c r="B26" t="s">
        <v>13</v>
      </c>
      <c r="D26" t="s">
        <v>7</v>
      </c>
      <c r="F26" s="1" t="s">
        <v>15</v>
      </c>
      <c r="G26" s="2">
        <v>0.66</v>
      </c>
      <c r="H26" s="3">
        <v>259</v>
      </c>
      <c r="I26" s="12">
        <v>38</v>
      </c>
      <c r="J26" s="4">
        <f t="shared" si="0"/>
        <v>5.0958830628939245E-2</v>
      </c>
      <c r="N26">
        <v>1</v>
      </c>
      <c r="O26" t="s">
        <v>8</v>
      </c>
      <c r="Q26" t="s">
        <v>7</v>
      </c>
      <c r="R26" s="4"/>
      <c r="S26" s="1" t="s">
        <v>9</v>
      </c>
      <c r="T26" s="2">
        <v>0.68</v>
      </c>
      <c r="U26" s="3">
        <v>199</v>
      </c>
      <c r="V26" s="12">
        <v>20</v>
      </c>
      <c r="W26" s="4">
        <v>2.6820437173125919E-2</v>
      </c>
      <c r="AA26" t="s">
        <v>678</v>
      </c>
    </row>
    <row r="27" spans="1:29" x14ac:dyDescent="0.3">
      <c r="A27">
        <v>24</v>
      </c>
      <c r="B27" t="s">
        <v>13</v>
      </c>
      <c r="D27" t="s">
        <v>7</v>
      </c>
      <c r="F27" s="1">
        <v>38</v>
      </c>
      <c r="G27" s="2">
        <v>0.66</v>
      </c>
      <c r="H27" s="3">
        <v>275</v>
      </c>
      <c r="I27" s="12">
        <v>38</v>
      </c>
      <c r="J27" s="4">
        <f t="shared" si="0"/>
        <v>5.0958830628939245E-2</v>
      </c>
      <c r="N27">
        <v>20</v>
      </c>
      <c r="O27" t="s">
        <v>13</v>
      </c>
      <c r="Q27" t="s">
        <v>7</v>
      </c>
      <c r="R27" s="4"/>
      <c r="S27" s="1" t="s">
        <v>16</v>
      </c>
      <c r="T27" s="2">
        <v>0.66</v>
      </c>
      <c r="U27" s="3">
        <v>235</v>
      </c>
      <c r="V27" s="12">
        <v>16</v>
      </c>
      <c r="W27" s="4">
        <v>2.1456349738500736E-2</v>
      </c>
      <c r="AA27" t="s">
        <v>21</v>
      </c>
      <c r="AB27" s="3">
        <f>AVERAGE(U84)</f>
        <v>229.33333333333334</v>
      </c>
    </row>
    <row r="28" spans="1:29" x14ac:dyDescent="0.3">
      <c r="A28">
        <v>25</v>
      </c>
      <c r="B28" t="s">
        <v>18</v>
      </c>
      <c r="D28" t="s">
        <v>19</v>
      </c>
      <c r="E28" s="4">
        <v>0.33333333333333331</v>
      </c>
      <c r="G28" s="5" t="s">
        <v>25</v>
      </c>
      <c r="H28" s="3">
        <v>589</v>
      </c>
      <c r="J28" s="4">
        <f t="shared" si="0"/>
        <v>0.33333333333333331</v>
      </c>
      <c r="N28">
        <v>16</v>
      </c>
      <c r="O28" t="s">
        <v>13</v>
      </c>
      <c r="Q28" t="s">
        <v>7</v>
      </c>
      <c r="R28" s="4"/>
      <c r="S28" s="1" t="s">
        <v>14</v>
      </c>
      <c r="T28" s="2">
        <v>0.66</v>
      </c>
      <c r="U28" s="3">
        <v>225</v>
      </c>
      <c r="V28" s="12">
        <v>12</v>
      </c>
      <c r="W28" s="4">
        <v>1.6092262303875553E-2</v>
      </c>
      <c r="AA28" t="s">
        <v>19</v>
      </c>
      <c r="AB28" s="3">
        <f>U75</f>
        <v>283.5</v>
      </c>
      <c r="AC28" s="3"/>
    </row>
    <row r="29" spans="1:29" x14ac:dyDescent="0.3">
      <c r="A29">
        <v>26</v>
      </c>
      <c r="B29" t="s">
        <v>18</v>
      </c>
      <c r="D29" t="s">
        <v>19</v>
      </c>
      <c r="E29" s="4">
        <v>1</v>
      </c>
      <c r="G29" s="2">
        <v>0.65</v>
      </c>
      <c r="H29" s="3">
        <v>805</v>
      </c>
      <c r="J29" s="4">
        <f t="shared" si="0"/>
        <v>1</v>
      </c>
      <c r="N29">
        <v>19</v>
      </c>
      <c r="O29" t="s">
        <v>13</v>
      </c>
      <c r="Q29" t="s">
        <v>7</v>
      </c>
      <c r="R29" s="4"/>
      <c r="S29" s="1" t="s">
        <v>14</v>
      </c>
      <c r="T29" s="2">
        <v>0.66</v>
      </c>
      <c r="U29" s="3">
        <v>229</v>
      </c>
      <c r="V29" s="12">
        <v>12</v>
      </c>
      <c r="W29" s="4">
        <v>1.6092262303875553E-2</v>
      </c>
      <c r="AA29" t="s">
        <v>7</v>
      </c>
      <c r="AB29" s="3">
        <f>AVERAGE(U20,U128)</f>
        <v>302.97395454545455</v>
      </c>
      <c r="AC29" s="3"/>
    </row>
    <row r="30" spans="1:29" x14ac:dyDescent="0.3">
      <c r="A30">
        <v>27</v>
      </c>
      <c r="B30" t="s">
        <v>18</v>
      </c>
      <c r="D30" t="s">
        <v>21</v>
      </c>
      <c r="E30" s="4">
        <v>0.04</v>
      </c>
      <c r="G30" s="2">
        <v>0.35</v>
      </c>
      <c r="H30" s="3">
        <v>289</v>
      </c>
      <c r="J30" s="4">
        <f t="shared" si="0"/>
        <v>0.04</v>
      </c>
      <c r="N30">
        <v>21</v>
      </c>
      <c r="O30" t="s">
        <v>13</v>
      </c>
      <c r="Q30" t="s">
        <v>7</v>
      </c>
      <c r="R30" s="4"/>
      <c r="S30" s="1" t="s">
        <v>14</v>
      </c>
      <c r="T30" s="2">
        <v>0.66</v>
      </c>
      <c r="U30" s="3">
        <v>245</v>
      </c>
      <c r="V30" s="12">
        <v>12</v>
      </c>
      <c r="W30" s="4">
        <v>1.6092262303875553E-2</v>
      </c>
    </row>
    <row r="31" spans="1:29" x14ac:dyDescent="0.3">
      <c r="A31">
        <v>28</v>
      </c>
      <c r="B31" t="s">
        <v>18</v>
      </c>
      <c r="D31" t="s">
        <v>21</v>
      </c>
      <c r="F31" s="1" t="s">
        <v>22</v>
      </c>
      <c r="G31" s="5" t="s">
        <v>25</v>
      </c>
      <c r="H31" s="3">
        <v>129</v>
      </c>
      <c r="I31" s="12">
        <v>9</v>
      </c>
      <c r="J31" s="4">
        <f t="shared" si="0"/>
        <v>1.2069196727906665E-2</v>
      </c>
      <c r="N31">
        <v>29</v>
      </c>
      <c r="O31" t="s">
        <v>18</v>
      </c>
      <c r="Q31" t="s">
        <v>7</v>
      </c>
      <c r="R31" s="4"/>
      <c r="S31" s="1" t="s">
        <v>23</v>
      </c>
      <c r="T31" s="2">
        <v>0.8</v>
      </c>
      <c r="U31" s="3">
        <v>309</v>
      </c>
      <c r="V31" s="12">
        <v>12</v>
      </c>
      <c r="W31" s="4">
        <v>1.6092262303875553E-2</v>
      </c>
    </row>
    <row r="32" spans="1:29" x14ac:dyDescent="0.3">
      <c r="A32">
        <v>29</v>
      </c>
      <c r="B32" t="s">
        <v>18</v>
      </c>
      <c r="D32" t="s">
        <v>7</v>
      </c>
      <c r="F32" s="1" t="s">
        <v>23</v>
      </c>
      <c r="G32" s="2">
        <v>0.8</v>
      </c>
      <c r="H32" s="3">
        <v>309</v>
      </c>
      <c r="I32" s="12">
        <v>12</v>
      </c>
      <c r="J32" s="4">
        <f t="shared" si="0"/>
        <v>1.6092262303875553E-2</v>
      </c>
      <c r="O32" t="s">
        <v>670</v>
      </c>
      <c r="R32" s="4"/>
      <c r="S32" s="1"/>
      <c r="T32" s="2"/>
      <c r="U32" s="17">
        <f>AVERAGE(U21:U31)</f>
        <v>247.18181818181819</v>
      </c>
      <c r="V32" s="12"/>
      <c r="W32" s="4"/>
      <c r="AA32" t="s">
        <v>679</v>
      </c>
    </row>
    <row r="33" spans="1:36" x14ac:dyDescent="0.3">
      <c r="A33">
        <v>30</v>
      </c>
      <c r="B33" t="s">
        <v>18</v>
      </c>
      <c r="D33" t="s">
        <v>7</v>
      </c>
      <c r="F33" s="1" t="s">
        <v>24</v>
      </c>
      <c r="G33" s="2">
        <v>0.8</v>
      </c>
      <c r="H33" s="3">
        <v>415</v>
      </c>
      <c r="I33" s="12">
        <v>50</v>
      </c>
      <c r="J33" s="4">
        <f t="shared" si="0"/>
        <v>6.7051092932814804E-2</v>
      </c>
      <c r="N33">
        <v>26</v>
      </c>
      <c r="O33" t="s">
        <v>18</v>
      </c>
      <c r="Q33" t="s">
        <v>19</v>
      </c>
      <c r="R33" s="4">
        <v>1</v>
      </c>
      <c r="S33" s="1"/>
      <c r="T33" s="2">
        <v>0.65</v>
      </c>
      <c r="U33" s="3">
        <v>805</v>
      </c>
      <c r="V33" s="12"/>
      <c r="W33" s="4">
        <v>1</v>
      </c>
      <c r="AA33" t="s">
        <v>21</v>
      </c>
      <c r="AB33" s="3">
        <f>AVERAGE(U97)</f>
        <v>163.16666666666666</v>
      </c>
    </row>
    <row r="34" spans="1:36" x14ac:dyDescent="0.3">
      <c r="A34">
        <v>31</v>
      </c>
      <c r="B34" t="s">
        <v>20</v>
      </c>
      <c r="D34" t="s">
        <v>19</v>
      </c>
      <c r="E34" s="4">
        <v>0.5</v>
      </c>
      <c r="G34" s="2">
        <v>0.72399999999999998</v>
      </c>
      <c r="H34" s="3">
        <v>589</v>
      </c>
      <c r="J34" s="4">
        <f t="shared" si="0"/>
        <v>0.5</v>
      </c>
      <c r="N34">
        <v>37</v>
      </c>
      <c r="O34" t="s">
        <v>20</v>
      </c>
      <c r="Q34" t="s">
        <v>19</v>
      </c>
      <c r="R34" s="4">
        <v>1</v>
      </c>
      <c r="S34" s="1"/>
      <c r="T34" s="2">
        <v>0.71799999999999997</v>
      </c>
      <c r="U34" s="3">
        <v>645</v>
      </c>
      <c r="V34" s="12"/>
      <c r="W34" s="4">
        <v>1</v>
      </c>
      <c r="AA34" t="s">
        <v>19</v>
      </c>
      <c r="AB34" s="3">
        <f>(((AB35-AB33)/(AB29-AB27))*(AB28-AB27))+AB33</f>
        <v>179.57938796817166</v>
      </c>
      <c r="AC34" t="s">
        <v>680</v>
      </c>
    </row>
    <row r="35" spans="1:36" x14ac:dyDescent="0.3">
      <c r="A35">
        <v>32</v>
      </c>
      <c r="B35" t="s">
        <v>20</v>
      </c>
      <c r="D35" t="s">
        <v>21</v>
      </c>
      <c r="F35" s="1" t="s">
        <v>22</v>
      </c>
      <c r="G35" s="5" t="s">
        <v>25</v>
      </c>
      <c r="H35" s="3">
        <v>295</v>
      </c>
      <c r="I35" s="12">
        <v>9</v>
      </c>
      <c r="J35" s="4">
        <f t="shared" si="0"/>
        <v>1.2069196727906665E-2</v>
      </c>
      <c r="N35">
        <v>36</v>
      </c>
      <c r="O35" t="s">
        <v>20</v>
      </c>
      <c r="Q35" t="s">
        <v>19</v>
      </c>
      <c r="R35" s="4">
        <v>0.75</v>
      </c>
      <c r="S35" s="1"/>
      <c r="T35" s="2">
        <v>0.67300000000000004</v>
      </c>
      <c r="U35" s="3">
        <v>745</v>
      </c>
      <c r="V35" s="12"/>
      <c r="W35" s="4">
        <v>0.75</v>
      </c>
      <c r="AA35" t="s">
        <v>7</v>
      </c>
      <c r="AB35" s="3">
        <f>AVERAGE(U32,U141)</f>
        <v>185.48007575757578</v>
      </c>
    </row>
    <row r="36" spans="1:36" x14ac:dyDescent="0.3">
      <c r="A36">
        <v>33</v>
      </c>
      <c r="B36" t="s">
        <v>20</v>
      </c>
      <c r="D36" t="s">
        <v>21</v>
      </c>
      <c r="F36" s="1" t="s">
        <v>14</v>
      </c>
      <c r="G36" s="2">
        <v>0.35</v>
      </c>
      <c r="H36" s="3">
        <v>219</v>
      </c>
      <c r="I36" s="12">
        <v>12</v>
      </c>
      <c r="J36" s="4">
        <f t="shared" si="0"/>
        <v>1.6092262303875553E-2</v>
      </c>
      <c r="N36">
        <v>64</v>
      </c>
      <c r="O36" t="s">
        <v>31</v>
      </c>
      <c r="Q36" t="s">
        <v>19</v>
      </c>
      <c r="R36" s="4">
        <v>0.75</v>
      </c>
      <c r="S36" s="1"/>
      <c r="T36" s="2">
        <v>0.64600000000000002</v>
      </c>
      <c r="U36" s="3">
        <v>705</v>
      </c>
      <c r="V36" s="12"/>
      <c r="W36" s="4">
        <v>0.75</v>
      </c>
    </row>
    <row r="37" spans="1:36" x14ac:dyDescent="0.3">
      <c r="A37">
        <v>34</v>
      </c>
      <c r="B37" t="s">
        <v>20</v>
      </c>
      <c r="D37" t="s">
        <v>19</v>
      </c>
      <c r="E37" s="4">
        <v>0.16666666666666666</v>
      </c>
      <c r="G37" s="2">
        <v>0.621</v>
      </c>
      <c r="H37" s="3">
        <v>545</v>
      </c>
      <c r="J37" s="4">
        <f t="shared" si="0"/>
        <v>0.16666666666666666</v>
      </c>
      <c r="N37">
        <v>82</v>
      </c>
      <c r="O37" t="s">
        <v>32</v>
      </c>
      <c r="Q37" t="s">
        <v>19</v>
      </c>
      <c r="R37" s="4">
        <v>0.75</v>
      </c>
      <c r="S37" s="1"/>
      <c r="T37" s="2">
        <v>0.65</v>
      </c>
      <c r="U37" s="3">
        <v>409</v>
      </c>
      <c r="V37" s="12"/>
      <c r="W37" s="4">
        <v>0.75</v>
      </c>
    </row>
    <row r="38" spans="1:36" x14ac:dyDescent="0.3">
      <c r="A38">
        <v>35</v>
      </c>
      <c r="B38" t="s">
        <v>20</v>
      </c>
      <c r="D38" t="s">
        <v>19</v>
      </c>
      <c r="E38" s="4">
        <v>0.2</v>
      </c>
      <c r="G38" s="2">
        <v>0.56100000000000005</v>
      </c>
      <c r="H38" s="3">
        <v>515</v>
      </c>
      <c r="J38" s="4">
        <f t="shared" si="0"/>
        <v>0.2</v>
      </c>
      <c r="N38">
        <v>31</v>
      </c>
      <c r="O38" t="s">
        <v>20</v>
      </c>
      <c r="Q38" t="s">
        <v>19</v>
      </c>
      <c r="R38" s="4">
        <v>0.5</v>
      </c>
      <c r="S38" s="1"/>
      <c r="T38" s="2">
        <v>0.72399999999999998</v>
      </c>
      <c r="U38" s="3">
        <v>589</v>
      </c>
      <c r="V38" s="12"/>
      <c r="W38" s="4">
        <v>0.5</v>
      </c>
      <c r="AD38" s="9"/>
    </row>
    <row r="39" spans="1:36" x14ac:dyDescent="0.3">
      <c r="A39">
        <v>36</v>
      </c>
      <c r="B39" t="s">
        <v>20</v>
      </c>
      <c r="D39" t="s">
        <v>19</v>
      </c>
      <c r="E39" s="4">
        <v>0.75</v>
      </c>
      <c r="G39" s="2">
        <v>0.67300000000000004</v>
      </c>
      <c r="H39" s="3">
        <v>745</v>
      </c>
      <c r="J39" s="4">
        <f t="shared" si="0"/>
        <v>0.75</v>
      </c>
      <c r="N39">
        <v>63</v>
      </c>
      <c r="O39" t="s">
        <v>31</v>
      </c>
      <c r="Q39" t="s">
        <v>19</v>
      </c>
      <c r="R39" s="4">
        <v>0.5</v>
      </c>
      <c r="S39" s="1"/>
      <c r="T39" s="2">
        <v>0.65</v>
      </c>
      <c r="U39" s="3">
        <v>629</v>
      </c>
      <c r="V39" s="12"/>
      <c r="W39" s="4">
        <v>0.5</v>
      </c>
    </row>
    <row r="40" spans="1:36" x14ac:dyDescent="0.3">
      <c r="A40">
        <v>37</v>
      </c>
      <c r="B40" t="s">
        <v>20</v>
      </c>
      <c r="D40" t="s">
        <v>19</v>
      </c>
      <c r="E40" s="4">
        <v>1</v>
      </c>
      <c r="G40" s="2">
        <v>0.71799999999999997</v>
      </c>
      <c r="H40" s="3">
        <v>645</v>
      </c>
      <c r="J40" s="4">
        <f t="shared" si="0"/>
        <v>1</v>
      </c>
      <c r="N40">
        <v>72</v>
      </c>
      <c r="O40" t="s">
        <v>32</v>
      </c>
      <c r="Q40" t="s">
        <v>19</v>
      </c>
      <c r="R40" s="4">
        <v>0.5</v>
      </c>
      <c r="S40" s="1"/>
      <c r="T40" s="2">
        <v>0.65</v>
      </c>
      <c r="U40" s="3">
        <v>705</v>
      </c>
      <c r="V40" s="12"/>
      <c r="W40" s="4">
        <v>0.5</v>
      </c>
      <c r="AD40" s="9"/>
    </row>
    <row r="41" spans="1:36" x14ac:dyDescent="0.3">
      <c r="A41">
        <v>38</v>
      </c>
      <c r="B41" t="s">
        <v>27</v>
      </c>
      <c r="C41" s="6" t="s">
        <v>26</v>
      </c>
      <c r="D41" t="s">
        <v>21</v>
      </c>
      <c r="E41" s="4">
        <v>0.05</v>
      </c>
      <c r="G41" s="2">
        <v>0.35</v>
      </c>
      <c r="H41" s="3">
        <v>189</v>
      </c>
      <c r="J41" s="4">
        <f t="shared" si="0"/>
        <v>0.05</v>
      </c>
      <c r="N41">
        <v>83</v>
      </c>
      <c r="O41" t="s">
        <v>32</v>
      </c>
      <c r="Q41" t="s">
        <v>19</v>
      </c>
      <c r="R41" s="4">
        <v>0.5</v>
      </c>
      <c r="S41" s="1"/>
      <c r="T41" s="2">
        <v>0.65</v>
      </c>
      <c r="U41" s="3">
        <v>955</v>
      </c>
      <c r="V41" s="12"/>
      <c r="W41" s="4">
        <v>0.5</v>
      </c>
    </row>
    <row r="42" spans="1:36" x14ac:dyDescent="0.3">
      <c r="A42">
        <v>39</v>
      </c>
      <c r="B42" t="s">
        <v>27</v>
      </c>
      <c r="D42" t="s">
        <v>21</v>
      </c>
      <c r="E42" s="4">
        <v>6.6666666666666666E-2</v>
      </c>
      <c r="G42" s="2">
        <v>0.35</v>
      </c>
      <c r="H42" s="3">
        <v>199</v>
      </c>
      <c r="J42" s="4">
        <f t="shared" si="0"/>
        <v>6.6666666666666666E-2</v>
      </c>
      <c r="N42">
        <v>84</v>
      </c>
      <c r="O42" t="s">
        <v>32</v>
      </c>
      <c r="Q42" t="s">
        <v>19</v>
      </c>
      <c r="R42" s="4">
        <v>0.5</v>
      </c>
      <c r="S42" s="1"/>
      <c r="T42" s="5"/>
      <c r="U42" s="3">
        <v>559</v>
      </c>
      <c r="V42" s="12"/>
      <c r="W42" s="4">
        <v>0.5</v>
      </c>
      <c r="AA42" t="s">
        <v>681</v>
      </c>
      <c r="AI42" s="3">
        <f>119.16</f>
        <v>119.16</v>
      </c>
      <c r="AJ42" t="s">
        <v>682</v>
      </c>
    </row>
    <row r="43" spans="1:36" x14ac:dyDescent="0.3">
      <c r="A43">
        <v>40</v>
      </c>
      <c r="B43" t="s">
        <v>27</v>
      </c>
      <c r="D43" t="s">
        <v>19</v>
      </c>
      <c r="E43" s="4">
        <v>8.3333333333333329E-2</v>
      </c>
      <c r="G43" s="2">
        <v>0.65</v>
      </c>
      <c r="H43" s="3">
        <v>245</v>
      </c>
      <c r="J43" s="4">
        <f t="shared" si="0"/>
        <v>8.3333333333333329E-2</v>
      </c>
      <c r="N43">
        <v>25</v>
      </c>
      <c r="O43" t="s">
        <v>18</v>
      </c>
      <c r="Q43" t="s">
        <v>19</v>
      </c>
      <c r="R43" s="4">
        <v>0.33333333333333331</v>
      </c>
      <c r="S43" s="1"/>
      <c r="T43" s="5"/>
      <c r="U43" s="3">
        <v>589</v>
      </c>
      <c r="V43" s="12"/>
      <c r="W43" s="4">
        <v>0.33333333333333331</v>
      </c>
      <c r="AA43" t="s">
        <v>683</v>
      </c>
    </row>
    <row r="44" spans="1:36" x14ac:dyDescent="0.3">
      <c r="A44">
        <v>41</v>
      </c>
      <c r="B44" t="s">
        <v>27</v>
      </c>
      <c r="D44" t="s">
        <v>21</v>
      </c>
      <c r="F44" s="1" t="s">
        <v>664</v>
      </c>
      <c r="G44" s="2">
        <v>0.3</v>
      </c>
      <c r="H44" s="3">
        <v>95</v>
      </c>
      <c r="I44" s="12">
        <v>1</v>
      </c>
      <c r="J44" s="4">
        <f t="shared" si="0"/>
        <v>1.341021858656296E-3</v>
      </c>
      <c r="N44">
        <v>53</v>
      </c>
      <c r="O44" t="s">
        <v>29</v>
      </c>
      <c r="Q44" t="s">
        <v>19</v>
      </c>
      <c r="R44" s="4">
        <v>0.33333333333333331</v>
      </c>
      <c r="S44" s="1"/>
      <c r="T44" s="2">
        <v>0.65</v>
      </c>
      <c r="U44" s="3">
        <v>535</v>
      </c>
      <c r="V44" s="12"/>
      <c r="W44" s="4">
        <v>0.33333333333333331</v>
      </c>
      <c r="AA44" t="s">
        <v>684</v>
      </c>
    </row>
    <row r="45" spans="1:36" x14ac:dyDescent="0.3">
      <c r="A45">
        <v>42</v>
      </c>
      <c r="B45" t="s">
        <v>27</v>
      </c>
      <c r="D45" t="s">
        <v>21</v>
      </c>
      <c r="F45" s="1" t="s">
        <v>664</v>
      </c>
      <c r="G45" s="2">
        <v>0.3</v>
      </c>
      <c r="H45" s="3">
        <v>85</v>
      </c>
      <c r="I45" s="12">
        <v>1</v>
      </c>
      <c r="J45" s="4">
        <f t="shared" si="0"/>
        <v>1.341021858656296E-3</v>
      </c>
      <c r="N45">
        <v>54</v>
      </c>
      <c r="O45" t="s">
        <v>29</v>
      </c>
      <c r="Q45" t="s">
        <v>19</v>
      </c>
      <c r="R45" s="4">
        <v>0.33333333333333331</v>
      </c>
      <c r="S45" s="1"/>
      <c r="T45" s="2">
        <v>0.6</v>
      </c>
      <c r="U45" s="3">
        <v>369</v>
      </c>
      <c r="V45" s="12"/>
      <c r="W45" s="4">
        <v>0.33333333333333331</v>
      </c>
      <c r="AA45" t="s">
        <v>685</v>
      </c>
      <c r="AI45" s="3">
        <f>AI42/3</f>
        <v>39.72</v>
      </c>
    </row>
    <row r="46" spans="1:36" x14ac:dyDescent="0.3">
      <c r="A46">
        <v>43</v>
      </c>
      <c r="B46" t="s">
        <v>28</v>
      </c>
      <c r="D46" t="s">
        <v>21</v>
      </c>
      <c r="E46" s="4">
        <v>8.3333333333333329E-2</v>
      </c>
      <c r="G46" s="2">
        <v>0.35</v>
      </c>
      <c r="H46" s="3">
        <v>295</v>
      </c>
      <c r="J46" s="4">
        <f t="shared" si="0"/>
        <v>8.3333333333333329E-2</v>
      </c>
      <c r="N46">
        <v>68</v>
      </c>
      <c r="O46" t="s">
        <v>31</v>
      </c>
      <c r="Q46" t="s">
        <v>19</v>
      </c>
      <c r="R46" s="4">
        <v>0.33333333333333331</v>
      </c>
      <c r="S46" s="1"/>
      <c r="T46" s="5"/>
      <c r="U46" s="3">
        <v>335</v>
      </c>
      <c r="V46" s="12"/>
      <c r="W46" s="4">
        <v>0.33333333333333331</v>
      </c>
    </row>
    <row r="47" spans="1:36" x14ac:dyDescent="0.3">
      <c r="A47">
        <v>44</v>
      </c>
      <c r="B47" t="s">
        <v>28</v>
      </c>
      <c r="D47" t="s">
        <v>21</v>
      </c>
      <c r="E47" s="4">
        <v>0.02</v>
      </c>
      <c r="G47" s="2">
        <v>0.35</v>
      </c>
      <c r="H47" s="3">
        <v>179</v>
      </c>
      <c r="J47" s="4">
        <f t="shared" si="0"/>
        <v>0.02</v>
      </c>
      <c r="N47">
        <v>71</v>
      </c>
      <c r="O47" t="s">
        <v>31</v>
      </c>
      <c r="Q47" t="s">
        <v>19</v>
      </c>
      <c r="R47" s="4">
        <v>0.33333333333333331</v>
      </c>
      <c r="S47" s="1"/>
      <c r="T47" s="2">
        <v>0.65</v>
      </c>
      <c r="U47" s="3">
        <v>465</v>
      </c>
      <c r="V47" s="12"/>
      <c r="W47" s="4">
        <v>0.33333333333333331</v>
      </c>
    </row>
    <row r="48" spans="1:36" x14ac:dyDescent="0.3">
      <c r="A48">
        <v>45</v>
      </c>
      <c r="B48" t="s">
        <v>28</v>
      </c>
      <c r="D48" t="s">
        <v>21</v>
      </c>
      <c r="E48" s="4">
        <v>0.02</v>
      </c>
      <c r="G48" s="2">
        <v>0.35</v>
      </c>
      <c r="H48" s="3">
        <v>169</v>
      </c>
      <c r="J48" s="4">
        <f t="shared" si="0"/>
        <v>0.02</v>
      </c>
      <c r="N48">
        <v>80</v>
      </c>
      <c r="O48" t="s">
        <v>32</v>
      </c>
      <c r="Q48" t="s">
        <v>19</v>
      </c>
      <c r="R48" s="4">
        <v>0.33333333333333331</v>
      </c>
      <c r="S48" s="1"/>
      <c r="T48" s="2">
        <v>0.65</v>
      </c>
      <c r="U48" s="3">
        <v>309</v>
      </c>
      <c r="V48" s="12"/>
      <c r="W48" s="4">
        <v>0.33333333333333331</v>
      </c>
    </row>
    <row r="49" spans="1:23" x14ac:dyDescent="0.3">
      <c r="A49">
        <v>46</v>
      </c>
      <c r="B49" t="s">
        <v>28</v>
      </c>
      <c r="D49" t="s">
        <v>21</v>
      </c>
      <c r="E49" s="4">
        <v>2.2222222222222223E-2</v>
      </c>
      <c r="G49" s="2">
        <v>0.35</v>
      </c>
      <c r="H49" s="3">
        <v>55</v>
      </c>
      <c r="J49" s="4">
        <f t="shared" si="0"/>
        <v>2.2222222222222223E-2</v>
      </c>
      <c r="N49">
        <v>81</v>
      </c>
      <c r="O49" t="s">
        <v>32</v>
      </c>
      <c r="Q49" t="s">
        <v>19</v>
      </c>
      <c r="R49" s="4">
        <v>0.33333333333333331</v>
      </c>
      <c r="S49" s="1"/>
      <c r="T49" s="2">
        <v>0.65</v>
      </c>
      <c r="U49" s="3">
        <v>275</v>
      </c>
      <c r="V49" s="12"/>
      <c r="W49" s="4">
        <v>0.33333333333333331</v>
      </c>
    </row>
    <row r="50" spans="1:23" x14ac:dyDescent="0.3">
      <c r="A50">
        <v>47</v>
      </c>
      <c r="B50" t="s">
        <v>28</v>
      </c>
      <c r="D50" t="s">
        <v>21</v>
      </c>
      <c r="E50" s="4">
        <v>2.2222222222222223E-2</v>
      </c>
      <c r="G50" s="2">
        <v>0.35</v>
      </c>
      <c r="H50" s="3">
        <v>79</v>
      </c>
      <c r="J50" s="4">
        <f t="shared" si="0"/>
        <v>2.2222222222222223E-2</v>
      </c>
      <c r="N50">
        <v>85</v>
      </c>
      <c r="O50" t="s">
        <v>33</v>
      </c>
      <c r="Q50" t="s">
        <v>19</v>
      </c>
      <c r="R50" s="4">
        <v>0.33333333333333331</v>
      </c>
      <c r="S50" s="1"/>
      <c r="T50" s="2">
        <v>0.65</v>
      </c>
      <c r="U50" s="3">
        <v>649</v>
      </c>
      <c r="V50" s="12"/>
      <c r="W50" s="4">
        <v>0.33333333333333331</v>
      </c>
    </row>
    <row r="51" spans="1:23" x14ac:dyDescent="0.3">
      <c r="A51">
        <v>48</v>
      </c>
      <c r="B51" t="s">
        <v>28</v>
      </c>
      <c r="D51" t="s">
        <v>21</v>
      </c>
      <c r="E51" s="4">
        <v>6.6666666666666666E-2</v>
      </c>
      <c r="G51" s="2">
        <v>0.35</v>
      </c>
      <c r="H51" s="3">
        <v>185</v>
      </c>
      <c r="J51" s="4">
        <f t="shared" si="0"/>
        <v>6.6666666666666666E-2</v>
      </c>
      <c r="N51">
        <v>52</v>
      </c>
      <c r="O51" t="s">
        <v>29</v>
      </c>
      <c r="Q51" t="s">
        <v>19</v>
      </c>
      <c r="R51" s="4">
        <v>0.25</v>
      </c>
      <c r="S51" s="1"/>
      <c r="T51" s="2">
        <v>0.627</v>
      </c>
      <c r="U51" s="3">
        <v>375</v>
      </c>
      <c r="V51" s="12"/>
      <c r="W51" s="4">
        <v>0.25</v>
      </c>
    </row>
    <row r="52" spans="1:23" x14ac:dyDescent="0.3">
      <c r="A52">
        <v>49</v>
      </c>
      <c r="B52" t="s">
        <v>28</v>
      </c>
      <c r="D52" t="s">
        <v>21</v>
      </c>
      <c r="E52" s="4">
        <v>0.1</v>
      </c>
      <c r="G52" s="2">
        <v>0.3</v>
      </c>
      <c r="H52" s="3">
        <v>319</v>
      </c>
      <c r="J52" s="4">
        <f t="shared" si="0"/>
        <v>0.1</v>
      </c>
      <c r="N52">
        <v>60</v>
      </c>
      <c r="O52" t="s">
        <v>30</v>
      </c>
      <c r="Q52" t="s">
        <v>19</v>
      </c>
      <c r="R52" s="4">
        <v>0.25</v>
      </c>
      <c r="S52" s="1"/>
      <c r="T52" s="2">
        <v>0.64900000000000002</v>
      </c>
      <c r="U52" s="3">
        <v>359</v>
      </c>
      <c r="V52" s="12"/>
      <c r="W52" s="4">
        <v>0.25</v>
      </c>
    </row>
    <row r="53" spans="1:23" x14ac:dyDescent="0.3">
      <c r="A53">
        <v>50</v>
      </c>
      <c r="B53" t="s">
        <v>28</v>
      </c>
      <c r="D53" t="s">
        <v>21</v>
      </c>
      <c r="E53" s="4">
        <v>0.1</v>
      </c>
      <c r="G53" s="2">
        <v>0.35</v>
      </c>
      <c r="H53" s="3">
        <v>189</v>
      </c>
      <c r="J53" s="4">
        <f t="shared" si="0"/>
        <v>0.1</v>
      </c>
      <c r="N53">
        <v>61</v>
      </c>
      <c r="O53" t="s">
        <v>30</v>
      </c>
      <c r="Q53" t="s">
        <v>19</v>
      </c>
      <c r="R53" s="4">
        <v>0.25</v>
      </c>
      <c r="S53" s="1"/>
      <c r="T53" s="2">
        <v>0.625</v>
      </c>
      <c r="U53" s="3">
        <v>419</v>
      </c>
      <c r="V53" s="12"/>
      <c r="W53" s="4">
        <v>0.25</v>
      </c>
    </row>
    <row r="54" spans="1:23" x14ac:dyDescent="0.3">
      <c r="A54">
        <v>51</v>
      </c>
      <c r="B54" t="s">
        <v>29</v>
      </c>
      <c r="D54" t="s">
        <v>21</v>
      </c>
      <c r="F54" s="1" t="s">
        <v>664</v>
      </c>
      <c r="G54" s="5" t="s">
        <v>25</v>
      </c>
      <c r="H54" s="3">
        <v>79</v>
      </c>
      <c r="I54" s="12">
        <v>1</v>
      </c>
      <c r="J54" s="4">
        <f t="shared" si="0"/>
        <v>1.341021858656296E-3</v>
      </c>
      <c r="N54">
        <v>67</v>
      </c>
      <c r="O54" t="s">
        <v>31</v>
      </c>
      <c r="Q54" t="s">
        <v>19</v>
      </c>
      <c r="R54" s="4">
        <v>0.25</v>
      </c>
      <c r="S54" s="1"/>
      <c r="T54" s="2">
        <v>0.65</v>
      </c>
      <c r="U54" s="3">
        <v>415</v>
      </c>
      <c r="V54" s="12"/>
      <c r="W54" s="4">
        <v>0.25</v>
      </c>
    </row>
    <row r="55" spans="1:23" x14ac:dyDescent="0.3">
      <c r="A55">
        <v>52</v>
      </c>
      <c r="B55" t="s">
        <v>29</v>
      </c>
      <c r="D55" t="s">
        <v>19</v>
      </c>
      <c r="E55" s="4">
        <v>0.25</v>
      </c>
      <c r="G55" s="2">
        <v>0.627</v>
      </c>
      <c r="H55" s="3">
        <v>375</v>
      </c>
      <c r="J55" s="4">
        <f t="shared" si="0"/>
        <v>0.25</v>
      </c>
      <c r="N55">
        <v>70</v>
      </c>
      <c r="O55" t="s">
        <v>31</v>
      </c>
      <c r="Q55" t="s">
        <v>19</v>
      </c>
      <c r="R55" s="4">
        <v>0.25</v>
      </c>
      <c r="S55" s="1"/>
      <c r="T55" s="2">
        <v>0.65</v>
      </c>
      <c r="U55" s="3">
        <v>459</v>
      </c>
      <c r="V55" s="12"/>
      <c r="W55" s="4">
        <v>0.25</v>
      </c>
    </row>
    <row r="56" spans="1:23" x14ac:dyDescent="0.3">
      <c r="A56">
        <v>53</v>
      </c>
      <c r="B56" t="s">
        <v>29</v>
      </c>
      <c r="D56" t="s">
        <v>19</v>
      </c>
      <c r="E56" s="4">
        <v>0.33333333333333331</v>
      </c>
      <c r="G56" s="2">
        <v>0.65</v>
      </c>
      <c r="H56" s="3">
        <v>535</v>
      </c>
      <c r="J56" s="4">
        <f t="shared" si="0"/>
        <v>0.33333333333333331</v>
      </c>
      <c r="N56">
        <v>75</v>
      </c>
      <c r="O56" t="s">
        <v>32</v>
      </c>
      <c r="Q56" t="s">
        <v>19</v>
      </c>
      <c r="R56" s="4">
        <v>0.25</v>
      </c>
      <c r="S56" s="1"/>
      <c r="T56" s="2">
        <v>0.65</v>
      </c>
      <c r="U56" s="3">
        <v>275</v>
      </c>
      <c r="V56" s="12"/>
      <c r="W56" s="4">
        <v>0.25</v>
      </c>
    </row>
    <row r="57" spans="1:23" x14ac:dyDescent="0.3">
      <c r="A57">
        <v>54</v>
      </c>
      <c r="B57" t="s">
        <v>29</v>
      </c>
      <c r="D57" t="s">
        <v>19</v>
      </c>
      <c r="E57" s="4">
        <v>0.33333333333333331</v>
      </c>
      <c r="G57" s="2">
        <v>0.6</v>
      </c>
      <c r="H57" s="3">
        <v>369</v>
      </c>
      <c r="J57" s="4">
        <f t="shared" si="0"/>
        <v>0.33333333333333331</v>
      </c>
      <c r="N57">
        <v>76</v>
      </c>
      <c r="O57" t="s">
        <v>32</v>
      </c>
      <c r="Q57" t="s">
        <v>19</v>
      </c>
      <c r="R57" s="4">
        <v>0.25</v>
      </c>
      <c r="S57" s="1"/>
      <c r="T57" s="2">
        <v>0.65</v>
      </c>
      <c r="U57" s="3">
        <v>255</v>
      </c>
      <c r="V57" s="12"/>
      <c r="W57" s="4">
        <v>0.25</v>
      </c>
    </row>
    <row r="58" spans="1:23" x14ac:dyDescent="0.3">
      <c r="A58">
        <v>55</v>
      </c>
      <c r="B58" t="s">
        <v>29</v>
      </c>
      <c r="D58" t="s">
        <v>19</v>
      </c>
      <c r="E58" s="4">
        <v>0.125</v>
      </c>
      <c r="G58" s="2">
        <v>0.65</v>
      </c>
      <c r="H58" s="3">
        <v>505</v>
      </c>
      <c r="J58" s="4">
        <f t="shared" si="0"/>
        <v>0.125</v>
      </c>
      <c r="N58">
        <v>77</v>
      </c>
      <c r="O58" t="s">
        <v>32</v>
      </c>
      <c r="Q58" t="s">
        <v>19</v>
      </c>
      <c r="R58" s="4">
        <v>0.25</v>
      </c>
      <c r="S58" s="1"/>
      <c r="T58" s="2">
        <v>0.65</v>
      </c>
      <c r="U58" s="3">
        <v>265</v>
      </c>
      <c r="V58" s="12"/>
      <c r="W58" s="4">
        <v>0.25</v>
      </c>
    </row>
    <row r="59" spans="1:23" x14ac:dyDescent="0.3">
      <c r="A59">
        <v>56</v>
      </c>
      <c r="B59" t="s">
        <v>29</v>
      </c>
      <c r="D59" t="s">
        <v>21</v>
      </c>
      <c r="E59" s="4">
        <v>0.02</v>
      </c>
      <c r="G59" s="2">
        <v>0.35</v>
      </c>
      <c r="H59" s="3">
        <v>285</v>
      </c>
      <c r="J59" s="4">
        <f t="shared" si="0"/>
        <v>0.02</v>
      </c>
      <c r="N59">
        <v>78</v>
      </c>
      <c r="O59" t="s">
        <v>32</v>
      </c>
      <c r="Q59" t="s">
        <v>19</v>
      </c>
      <c r="R59" s="4">
        <v>0.25</v>
      </c>
      <c r="S59" s="1"/>
      <c r="T59" s="2">
        <v>0.65</v>
      </c>
      <c r="U59" s="3">
        <v>315</v>
      </c>
      <c r="V59" s="12"/>
      <c r="W59" s="4">
        <v>0.25</v>
      </c>
    </row>
    <row r="60" spans="1:23" x14ac:dyDescent="0.3">
      <c r="A60">
        <v>57</v>
      </c>
      <c r="B60" t="s">
        <v>30</v>
      </c>
      <c r="D60" t="s">
        <v>19</v>
      </c>
      <c r="E60" s="4">
        <v>8.3333333333333329E-2</v>
      </c>
      <c r="G60" s="2">
        <v>0.53300000000000003</v>
      </c>
      <c r="H60" s="3">
        <v>315</v>
      </c>
      <c r="J60" s="4">
        <f t="shared" si="0"/>
        <v>8.3333333333333329E-2</v>
      </c>
      <c r="N60">
        <v>79</v>
      </c>
      <c r="O60" t="s">
        <v>32</v>
      </c>
      <c r="Q60" t="s">
        <v>19</v>
      </c>
      <c r="R60" s="4">
        <v>0.25</v>
      </c>
      <c r="S60" s="1"/>
      <c r="T60" s="2">
        <v>0.65</v>
      </c>
      <c r="U60" s="3">
        <v>335</v>
      </c>
      <c r="V60" s="12"/>
      <c r="W60" s="4">
        <v>0.25</v>
      </c>
    </row>
    <row r="61" spans="1:23" x14ac:dyDescent="0.3">
      <c r="A61">
        <v>58</v>
      </c>
      <c r="B61" t="s">
        <v>30</v>
      </c>
      <c r="D61" t="s">
        <v>19</v>
      </c>
      <c r="E61" s="4">
        <v>0.1</v>
      </c>
      <c r="G61" s="2">
        <v>0.55700000000000005</v>
      </c>
      <c r="H61" s="3">
        <v>335</v>
      </c>
      <c r="J61" s="4">
        <f t="shared" si="0"/>
        <v>0.1</v>
      </c>
      <c r="N61">
        <v>35</v>
      </c>
      <c r="O61" t="s">
        <v>20</v>
      </c>
      <c r="Q61" t="s">
        <v>19</v>
      </c>
      <c r="R61" s="4">
        <v>0.2</v>
      </c>
      <c r="S61" s="1"/>
      <c r="T61" s="2">
        <v>0.56100000000000005</v>
      </c>
      <c r="U61" s="3">
        <v>515</v>
      </c>
      <c r="V61" s="12"/>
      <c r="W61" s="4">
        <v>0.2</v>
      </c>
    </row>
    <row r="62" spans="1:23" x14ac:dyDescent="0.3">
      <c r="A62">
        <v>59</v>
      </c>
      <c r="B62" t="s">
        <v>30</v>
      </c>
      <c r="D62" t="s">
        <v>19</v>
      </c>
      <c r="E62" s="4">
        <v>0.16666666666666666</v>
      </c>
      <c r="G62" s="2">
        <v>0.57499999999999996</v>
      </c>
      <c r="H62" s="3">
        <v>385</v>
      </c>
      <c r="J62" s="4">
        <f t="shared" si="0"/>
        <v>0.16666666666666666</v>
      </c>
      <c r="N62">
        <v>62</v>
      </c>
      <c r="O62" t="s">
        <v>30</v>
      </c>
      <c r="Q62" t="s">
        <v>19</v>
      </c>
      <c r="R62" s="4">
        <v>0.2</v>
      </c>
      <c r="S62" s="1"/>
      <c r="T62" s="2">
        <v>0.58199999999999996</v>
      </c>
      <c r="U62" s="3">
        <v>439</v>
      </c>
      <c r="V62" s="12"/>
      <c r="W62" s="4">
        <v>0.2</v>
      </c>
    </row>
    <row r="63" spans="1:23" x14ac:dyDescent="0.3">
      <c r="A63">
        <v>60</v>
      </c>
      <c r="B63" t="s">
        <v>30</v>
      </c>
      <c r="D63" t="s">
        <v>19</v>
      </c>
      <c r="E63" s="4">
        <v>0.25</v>
      </c>
      <c r="G63" s="2">
        <v>0.64900000000000002</v>
      </c>
      <c r="H63" s="3">
        <v>359</v>
      </c>
      <c r="J63" s="4">
        <f t="shared" si="0"/>
        <v>0.25</v>
      </c>
      <c r="N63">
        <v>66</v>
      </c>
      <c r="O63" t="s">
        <v>31</v>
      </c>
      <c r="Q63" t="s">
        <v>19</v>
      </c>
      <c r="R63" s="4">
        <v>0.2</v>
      </c>
      <c r="S63" s="1"/>
      <c r="T63" s="2">
        <v>0.65</v>
      </c>
      <c r="U63" s="3">
        <v>385</v>
      </c>
      <c r="V63" s="12"/>
      <c r="W63" s="4">
        <v>0.2</v>
      </c>
    </row>
    <row r="64" spans="1:23" x14ac:dyDescent="0.3">
      <c r="A64">
        <v>61</v>
      </c>
      <c r="B64" t="s">
        <v>30</v>
      </c>
      <c r="D64" t="s">
        <v>19</v>
      </c>
      <c r="E64" s="4">
        <v>0.25</v>
      </c>
      <c r="G64" s="2">
        <v>0.625</v>
      </c>
      <c r="H64" s="3">
        <v>419</v>
      </c>
      <c r="J64" s="4">
        <f t="shared" si="0"/>
        <v>0.25</v>
      </c>
      <c r="N64">
        <v>74</v>
      </c>
      <c r="O64" t="s">
        <v>32</v>
      </c>
      <c r="Q64" t="s">
        <v>19</v>
      </c>
      <c r="R64" s="4">
        <v>0.2</v>
      </c>
      <c r="S64" s="1"/>
      <c r="T64" s="2">
        <v>0.65</v>
      </c>
      <c r="U64" s="3">
        <v>289</v>
      </c>
      <c r="V64" s="12"/>
      <c r="W64" s="4">
        <v>0.2</v>
      </c>
    </row>
    <row r="65" spans="1:23" x14ac:dyDescent="0.3">
      <c r="A65">
        <v>62</v>
      </c>
      <c r="B65" t="s">
        <v>30</v>
      </c>
      <c r="D65" t="s">
        <v>19</v>
      </c>
      <c r="E65" s="4">
        <v>0.2</v>
      </c>
      <c r="G65" s="2">
        <v>0.58199999999999996</v>
      </c>
      <c r="H65" s="3">
        <v>439</v>
      </c>
      <c r="J65" s="4">
        <f t="shared" si="0"/>
        <v>0.2</v>
      </c>
      <c r="N65">
        <v>34</v>
      </c>
      <c r="O65" t="s">
        <v>20</v>
      </c>
      <c r="Q65" t="s">
        <v>19</v>
      </c>
      <c r="R65" s="4">
        <v>0.16666666666666666</v>
      </c>
      <c r="S65" s="1"/>
      <c r="T65" s="2">
        <v>0.621</v>
      </c>
      <c r="U65" s="3">
        <v>545</v>
      </c>
      <c r="V65" s="12"/>
      <c r="W65" s="4">
        <v>0.16666666666666666</v>
      </c>
    </row>
    <row r="66" spans="1:23" x14ac:dyDescent="0.3">
      <c r="A66">
        <v>63</v>
      </c>
      <c r="B66" t="s">
        <v>31</v>
      </c>
      <c r="D66" t="s">
        <v>19</v>
      </c>
      <c r="E66" s="4">
        <v>0.5</v>
      </c>
      <c r="G66" s="2">
        <v>0.65</v>
      </c>
      <c r="H66" s="3">
        <v>629</v>
      </c>
      <c r="J66" s="4">
        <f t="shared" si="0"/>
        <v>0.5</v>
      </c>
      <c r="N66">
        <v>59</v>
      </c>
      <c r="O66" t="s">
        <v>30</v>
      </c>
      <c r="Q66" t="s">
        <v>19</v>
      </c>
      <c r="R66" s="4">
        <v>0.16666666666666666</v>
      </c>
      <c r="S66" s="1"/>
      <c r="T66" s="2">
        <v>0.57499999999999996</v>
      </c>
      <c r="U66" s="3">
        <v>385</v>
      </c>
      <c r="V66" s="12"/>
      <c r="W66" s="4">
        <v>0.16666666666666666</v>
      </c>
    </row>
    <row r="67" spans="1:23" x14ac:dyDescent="0.3">
      <c r="A67">
        <v>64</v>
      </c>
      <c r="B67" t="s">
        <v>31</v>
      </c>
      <c r="D67" t="s">
        <v>19</v>
      </c>
      <c r="E67" s="4">
        <v>0.75</v>
      </c>
      <c r="G67" s="2">
        <v>0.64600000000000002</v>
      </c>
      <c r="H67" s="3">
        <v>705</v>
      </c>
      <c r="J67" s="4">
        <f t="shared" si="0"/>
        <v>0.75</v>
      </c>
      <c r="N67">
        <v>65</v>
      </c>
      <c r="O67" t="s">
        <v>31</v>
      </c>
      <c r="Q67" t="s">
        <v>19</v>
      </c>
      <c r="R67" s="4">
        <v>0.16666666666666666</v>
      </c>
      <c r="S67" s="1"/>
      <c r="T67" s="5"/>
      <c r="U67" s="3">
        <v>479</v>
      </c>
      <c r="V67" s="12"/>
      <c r="W67" s="4">
        <v>0.16666666666666666</v>
      </c>
    </row>
    <row r="68" spans="1:23" x14ac:dyDescent="0.3">
      <c r="A68">
        <v>65</v>
      </c>
      <c r="B68" t="s">
        <v>31</v>
      </c>
      <c r="D68" t="s">
        <v>19</v>
      </c>
      <c r="E68" s="4">
        <v>0.16666666666666666</v>
      </c>
      <c r="G68" s="5" t="s">
        <v>25</v>
      </c>
      <c r="H68" s="3">
        <v>479</v>
      </c>
      <c r="J68" s="4">
        <f t="shared" si="0"/>
        <v>0.16666666666666666</v>
      </c>
      <c r="N68">
        <v>55</v>
      </c>
      <c r="O68" t="s">
        <v>29</v>
      </c>
      <c r="Q68" t="s">
        <v>19</v>
      </c>
      <c r="R68" s="4">
        <v>0.125</v>
      </c>
      <c r="S68" s="1"/>
      <c r="T68" s="2">
        <v>0.65</v>
      </c>
      <c r="U68" s="3">
        <v>505</v>
      </c>
      <c r="V68" s="12"/>
      <c r="W68" s="4">
        <v>0.125</v>
      </c>
    </row>
    <row r="69" spans="1:23" x14ac:dyDescent="0.3">
      <c r="A69">
        <v>66</v>
      </c>
      <c r="B69" t="s">
        <v>31</v>
      </c>
      <c r="D69" t="s">
        <v>19</v>
      </c>
      <c r="E69" s="4">
        <v>0.2</v>
      </c>
      <c r="G69" s="2">
        <v>0.65</v>
      </c>
      <c r="H69" s="3">
        <v>385</v>
      </c>
      <c r="J69" s="4">
        <f t="shared" ref="J69:J89" si="1">IF(ISBLANK(E69),(1/745.7)*I69,E69)</f>
        <v>0.2</v>
      </c>
      <c r="R69" s="4"/>
      <c r="S69" s="1"/>
      <c r="T69" s="2"/>
      <c r="U69" s="3"/>
      <c r="V69" s="12"/>
      <c r="W69" s="4"/>
    </row>
    <row r="70" spans="1:23" x14ac:dyDescent="0.3">
      <c r="A70">
        <v>67</v>
      </c>
      <c r="B70" t="s">
        <v>31</v>
      </c>
      <c r="D70" t="s">
        <v>19</v>
      </c>
      <c r="E70" s="4">
        <v>0.25</v>
      </c>
      <c r="G70" s="2">
        <v>0.65</v>
      </c>
      <c r="H70" s="3">
        <v>415</v>
      </c>
      <c r="J70" s="4">
        <f t="shared" si="1"/>
        <v>0.25</v>
      </c>
      <c r="N70">
        <v>58</v>
      </c>
      <c r="O70" t="s">
        <v>30</v>
      </c>
      <c r="Q70" t="s">
        <v>19</v>
      </c>
      <c r="R70" s="4">
        <v>0.1</v>
      </c>
      <c r="S70" s="1"/>
      <c r="T70" s="2">
        <v>0.55700000000000005</v>
      </c>
      <c r="U70" s="3">
        <v>335</v>
      </c>
      <c r="V70" s="12"/>
      <c r="W70" s="4">
        <v>0.1</v>
      </c>
    </row>
    <row r="71" spans="1:23" x14ac:dyDescent="0.3">
      <c r="A71">
        <v>68</v>
      </c>
      <c r="B71" t="s">
        <v>31</v>
      </c>
      <c r="D71" t="s">
        <v>19</v>
      </c>
      <c r="E71" s="4">
        <v>0.33333333333333331</v>
      </c>
      <c r="G71" s="5" t="s">
        <v>25</v>
      </c>
      <c r="H71" s="3">
        <v>335</v>
      </c>
      <c r="J71" s="4">
        <f t="shared" si="1"/>
        <v>0.33333333333333331</v>
      </c>
      <c r="N71">
        <v>73</v>
      </c>
      <c r="O71" t="s">
        <v>32</v>
      </c>
      <c r="Q71" t="s">
        <v>19</v>
      </c>
      <c r="R71" s="4">
        <v>0.1</v>
      </c>
      <c r="S71" s="1"/>
      <c r="T71" s="2">
        <v>0.65</v>
      </c>
      <c r="U71" s="3">
        <v>239</v>
      </c>
      <c r="V71" s="12"/>
      <c r="W71" s="4">
        <v>0.1</v>
      </c>
    </row>
    <row r="72" spans="1:23" x14ac:dyDescent="0.3">
      <c r="A72">
        <v>69</v>
      </c>
      <c r="B72" t="s">
        <v>31</v>
      </c>
      <c r="D72" t="s">
        <v>21</v>
      </c>
      <c r="E72" s="4">
        <v>0.2</v>
      </c>
      <c r="G72" s="2">
        <v>0.35</v>
      </c>
      <c r="H72" s="3">
        <v>405</v>
      </c>
      <c r="J72" s="4">
        <f t="shared" si="1"/>
        <v>0.2</v>
      </c>
      <c r="N72">
        <v>40</v>
      </c>
      <c r="O72" t="s">
        <v>27</v>
      </c>
      <c r="Q72" t="s">
        <v>19</v>
      </c>
      <c r="R72" s="4">
        <v>8.3333333333333329E-2</v>
      </c>
      <c r="S72" s="1"/>
      <c r="T72" s="2">
        <v>0.65</v>
      </c>
      <c r="U72" s="3">
        <v>245</v>
      </c>
      <c r="V72" s="12"/>
      <c r="W72" s="4">
        <v>8.3333333333333329E-2</v>
      </c>
    </row>
    <row r="73" spans="1:23" x14ac:dyDescent="0.3">
      <c r="A73">
        <v>70</v>
      </c>
      <c r="B73" t="s">
        <v>31</v>
      </c>
      <c r="D73" t="s">
        <v>19</v>
      </c>
      <c r="E73" s="4">
        <v>0.25</v>
      </c>
      <c r="G73" s="2">
        <v>0.65</v>
      </c>
      <c r="H73" s="3">
        <v>459</v>
      </c>
      <c r="J73" s="4">
        <f t="shared" si="1"/>
        <v>0.25</v>
      </c>
      <c r="N73">
        <v>57</v>
      </c>
      <c r="O73" t="s">
        <v>30</v>
      </c>
      <c r="Q73" t="s">
        <v>19</v>
      </c>
      <c r="R73" s="4">
        <v>8.3333333333333329E-2</v>
      </c>
      <c r="S73" s="1"/>
      <c r="T73" s="2">
        <v>0.53300000000000003</v>
      </c>
      <c r="U73" s="3">
        <v>315</v>
      </c>
      <c r="V73" s="12"/>
      <c r="W73" s="4">
        <v>8.3333333333333329E-2</v>
      </c>
    </row>
    <row r="74" spans="1:23" x14ac:dyDescent="0.3">
      <c r="A74">
        <v>71</v>
      </c>
      <c r="B74" t="s">
        <v>31</v>
      </c>
      <c r="D74" t="s">
        <v>19</v>
      </c>
      <c r="E74" s="4">
        <v>0.33333333333333331</v>
      </c>
      <c r="G74" s="2">
        <v>0.65</v>
      </c>
      <c r="H74" s="3">
        <v>465</v>
      </c>
      <c r="J74" s="4">
        <f t="shared" si="1"/>
        <v>0.33333333333333331</v>
      </c>
      <c r="N74">
        <v>86</v>
      </c>
      <c r="O74" t="s">
        <v>34</v>
      </c>
      <c r="Q74" t="s">
        <v>19</v>
      </c>
      <c r="R74" s="4">
        <v>8.3333333333333329E-2</v>
      </c>
      <c r="S74" s="1"/>
      <c r="T74" s="5"/>
      <c r="U74" s="7" t="s">
        <v>25</v>
      </c>
      <c r="V74" s="13"/>
      <c r="W74" s="4">
        <v>8.3333333333333329E-2</v>
      </c>
    </row>
    <row r="75" spans="1:23" x14ac:dyDescent="0.3">
      <c r="A75">
        <v>72</v>
      </c>
      <c r="B75" t="s">
        <v>32</v>
      </c>
      <c r="D75" t="s">
        <v>19</v>
      </c>
      <c r="E75" s="4">
        <v>0.5</v>
      </c>
      <c r="G75" s="2">
        <v>0.65</v>
      </c>
      <c r="H75" s="3">
        <v>705</v>
      </c>
      <c r="J75" s="4">
        <f t="shared" si="1"/>
        <v>0.5</v>
      </c>
      <c r="O75" t="s">
        <v>671</v>
      </c>
      <c r="R75" s="4"/>
      <c r="S75" s="1"/>
      <c r="T75" s="5"/>
      <c r="U75" s="18">
        <f>AVERAGE(U70:U74)</f>
        <v>283.5</v>
      </c>
      <c r="V75" s="13"/>
      <c r="W75" s="4"/>
    </row>
    <row r="76" spans="1:23" x14ac:dyDescent="0.3">
      <c r="A76">
        <v>73</v>
      </c>
      <c r="B76" t="s">
        <v>32</v>
      </c>
      <c r="D76" t="s">
        <v>19</v>
      </c>
      <c r="E76" s="4">
        <v>0.1</v>
      </c>
      <c r="G76" s="2">
        <v>0.65</v>
      </c>
      <c r="H76" s="3">
        <v>239</v>
      </c>
      <c r="J76" s="4">
        <f t="shared" si="1"/>
        <v>0.1</v>
      </c>
      <c r="N76">
        <v>69</v>
      </c>
      <c r="O76" t="s">
        <v>31</v>
      </c>
      <c r="Q76" t="s">
        <v>21</v>
      </c>
      <c r="R76" s="4">
        <v>0.2</v>
      </c>
      <c r="S76" s="1"/>
      <c r="T76" s="2">
        <v>0.35</v>
      </c>
      <c r="U76" s="3">
        <v>405</v>
      </c>
      <c r="V76" s="12"/>
      <c r="W76" s="4">
        <v>0.2</v>
      </c>
    </row>
    <row r="77" spans="1:23" x14ac:dyDescent="0.3">
      <c r="A77">
        <v>74</v>
      </c>
      <c r="B77" t="s">
        <v>32</v>
      </c>
      <c r="D77" t="s">
        <v>19</v>
      </c>
      <c r="E77" s="4">
        <v>0.2</v>
      </c>
      <c r="G77" s="2">
        <v>0.65</v>
      </c>
      <c r="H77" s="3">
        <v>289</v>
      </c>
      <c r="J77" s="4">
        <f t="shared" si="1"/>
        <v>0.2</v>
      </c>
      <c r="R77" s="4"/>
      <c r="S77" s="1"/>
      <c r="T77" s="2"/>
      <c r="U77" s="3"/>
      <c r="V77" s="12"/>
      <c r="W77" s="4"/>
    </row>
    <row r="78" spans="1:23" x14ac:dyDescent="0.3">
      <c r="A78">
        <v>75</v>
      </c>
      <c r="B78" t="s">
        <v>32</v>
      </c>
      <c r="D78" t="s">
        <v>19</v>
      </c>
      <c r="E78" s="4">
        <v>0.25</v>
      </c>
      <c r="G78" s="2">
        <v>0.65</v>
      </c>
      <c r="H78" s="3">
        <v>275</v>
      </c>
      <c r="J78" s="4">
        <f t="shared" si="1"/>
        <v>0.25</v>
      </c>
      <c r="N78">
        <v>49</v>
      </c>
      <c r="O78" t="s">
        <v>28</v>
      </c>
      <c r="Q78" t="s">
        <v>21</v>
      </c>
      <c r="R78" s="4">
        <v>0.1</v>
      </c>
      <c r="S78" s="1"/>
      <c r="T78" s="2">
        <v>0.3</v>
      </c>
      <c r="U78" s="3">
        <v>319</v>
      </c>
      <c r="V78" s="12"/>
      <c r="W78" s="4">
        <v>0.1</v>
      </c>
    </row>
    <row r="79" spans="1:23" x14ac:dyDescent="0.3">
      <c r="A79">
        <v>76</v>
      </c>
      <c r="B79" t="s">
        <v>32</v>
      </c>
      <c r="D79" t="s">
        <v>19</v>
      </c>
      <c r="E79" s="4">
        <v>0.25</v>
      </c>
      <c r="G79" s="2">
        <v>0.65</v>
      </c>
      <c r="H79" s="3">
        <v>255</v>
      </c>
      <c r="J79" s="4">
        <f t="shared" si="1"/>
        <v>0.25</v>
      </c>
      <c r="N79">
        <v>50</v>
      </c>
      <c r="O79" t="s">
        <v>28</v>
      </c>
      <c r="Q79" t="s">
        <v>21</v>
      </c>
      <c r="R79" s="4">
        <v>0.1</v>
      </c>
      <c r="S79" s="1"/>
      <c r="T79" s="2">
        <v>0.35</v>
      </c>
      <c r="U79" s="3">
        <v>189</v>
      </c>
      <c r="V79" s="12"/>
      <c r="W79" s="4">
        <v>0.1</v>
      </c>
    </row>
    <row r="80" spans="1:23" x14ac:dyDescent="0.3">
      <c r="A80">
        <v>77</v>
      </c>
      <c r="B80" t="s">
        <v>32</v>
      </c>
      <c r="D80" t="s">
        <v>19</v>
      </c>
      <c r="E80" s="4">
        <v>0.25</v>
      </c>
      <c r="G80" s="2">
        <v>0.65</v>
      </c>
      <c r="H80" s="3">
        <v>265</v>
      </c>
      <c r="J80" s="4">
        <f t="shared" si="1"/>
        <v>0.25</v>
      </c>
      <c r="N80">
        <v>43</v>
      </c>
      <c r="O80" t="s">
        <v>28</v>
      </c>
      <c r="Q80" t="s">
        <v>21</v>
      </c>
      <c r="R80" s="4">
        <v>8.3333333333333329E-2</v>
      </c>
      <c r="S80" s="1"/>
      <c r="T80" s="2">
        <v>0.35</v>
      </c>
      <c r="U80" s="3">
        <v>295</v>
      </c>
      <c r="V80" s="12"/>
      <c r="W80" s="4">
        <v>8.3333333333333329E-2</v>
      </c>
    </row>
    <row r="81" spans="1:23" x14ac:dyDescent="0.3">
      <c r="A81">
        <v>78</v>
      </c>
      <c r="B81" t="s">
        <v>32</v>
      </c>
      <c r="D81" t="s">
        <v>19</v>
      </c>
      <c r="E81" s="4">
        <v>0.25</v>
      </c>
      <c r="G81" s="2">
        <v>0.65</v>
      </c>
      <c r="H81" s="3">
        <v>315</v>
      </c>
      <c r="J81" s="4">
        <f t="shared" si="1"/>
        <v>0.25</v>
      </c>
      <c r="N81">
        <v>39</v>
      </c>
      <c r="O81" t="s">
        <v>27</v>
      </c>
      <c r="Q81" t="s">
        <v>21</v>
      </c>
      <c r="R81" s="4">
        <v>6.6666666666666666E-2</v>
      </c>
      <c r="S81" s="1"/>
      <c r="T81" s="2">
        <v>0.35</v>
      </c>
      <c r="U81" s="3">
        <v>199</v>
      </c>
      <c r="V81" s="12"/>
      <c r="W81" s="4">
        <v>6.6666666666666666E-2</v>
      </c>
    </row>
    <row r="82" spans="1:23" x14ac:dyDescent="0.3">
      <c r="A82">
        <v>79</v>
      </c>
      <c r="B82" t="s">
        <v>32</v>
      </c>
      <c r="D82" t="s">
        <v>19</v>
      </c>
      <c r="E82" s="4">
        <v>0.25</v>
      </c>
      <c r="G82" s="2">
        <v>0.65</v>
      </c>
      <c r="H82" s="3">
        <v>335</v>
      </c>
      <c r="J82" s="4">
        <f t="shared" si="1"/>
        <v>0.25</v>
      </c>
      <c r="N82">
        <v>48</v>
      </c>
      <c r="O82" t="s">
        <v>28</v>
      </c>
      <c r="Q82" t="s">
        <v>21</v>
      </c>
      <c r="R82" s="4">
        <v>6.6666666666666666E-2</v>
      </c>
      <c r="S82" s="1"/>
      <c r="T82" s="2">
        <v>0.35</v>
      </c>
      <c r="U82" s="3">
        <v>185</v>
      </c>
      <c r="V82" s="12"/>
      <c r="W82" s="4">
        <v>6.6666666666666666E-2</v>
      </c>
    </row>
    <row r="83" spans="1:23" x14ac:dyDescent="0.3">
      <c r="A83">
        <v>80</v>
      </c>
      <c r="B83" t="s">
        <v>32</v>
      </c>
      <c r="D83" t="s">
        <v>19</v>
      </c>
      <c r="E83" s="4">
        <v>0.33333333333333331</v>
      </c>
      <c r="G83" s="2">
        <v>0.65</v>
      </c>
      <c r="H83" s="3">
        <v>309</v>
      </c>
      <c r="J83" s="4">
        <f t="shared" si="1"/>
        <v>0.33333333333333331</v>
      </c>
      <c r="N83">
        <v>38</v>
      </c>
      <c r="O83" t="s">
        <v>27</v>
      </c>
      <c r="P83" s="6" t="s">
        <v>26</v>
      </c>
      <c r="Q83" t="s">
        <v>21</v>
      </c>
      <c r="R83" s="4">
        <v>0.05</v>
      </c>
      <c r="S83" s="1"/>
      <c r="T83" s="2">
        <v>0.35</v>
      </c>
      <c r="U83" s="3">
        <v>189</v>
      </c>
      <c r="V83" s="12"/>
      <c r="W83" s="4">
        <v>0.05</v>
      </c>
    </row>
    <row r="84" spans="1:23" x14ac:dyDescent="0.3">
      <c r="A84">
        <v>81</v>
      </c>
      <c r="B84" t="s">
        <v>32</v>
      </c>
      <c r="D84" t="s">
        <v>19</v>
      </c>
      <c r="E84" s="4">
        <v>0.33333333333333331</v>
      </c>
      <c r="G84" s="2">
        <v>0.65</v>
      </c>
      <c r="H84" s="3">
        <v>275</v>
      </c>
      <c r="J84" s="4">
        <f t="shared" si="1"/>
        <v>0.33333333333333331</v>
      </c>
      <c r="O84" t="s">
        <v>672</v>
      </c>
      <c r="P84" s="6"/>
      <c r="R84" s="4"/>
      <c r="S84" s="1"/>
      <c r="T84" s="2"/>
      <c r="U84" s="17">
        <f>AVERAGE(U78:U83)</f>
        <v>229.33333333333334</v>
      </c>
      <c r="V84" s="12"/>
      <c r="W84" s="4"/>
    </row>
    <row r="85" spans="1:23" x14ac:dyDescent="0.3">
      <c r="A85">
        <v>82</v>
      </c>
      <c r="B85" t="s">
        <v>32</v>
      </c>
      <c r="D85" t="s">
        <v>19</v>
      </c>
      <c r="E85" s="4">
        <v>0.75</v>
      </c>
      <c r="G85" s="2">
        <v>0.65</v>
      </c>
      <c r="H85" s="3">
        <v>409</v>
      </c>
      <c r="J85" s="4">
        <f t="shared" si="1"/>
        <v>0.75</v>
      </c>
      <c r="N85">
        <v>27</v>
      </c>
      <c r="O85" t="s">
        <v>18</v>
      </c>
      <c r="Q85" t="s">
        <v>21</v>
      </c>
      <c r="R85" s="4">
        <v>0.04</v>
      </c>
      <c r="S85" s="1"/>
      <c r="T85" s="2">
        <v>0.35</v>
      </c>
      <c r="U85" s="3">
        <v>289</v>
      </c>
      <c r="V85" s="12"/>
      <c r="W85" s="4">
        <v>0.04</v>
      </c>
    </row>
    <row r="86" spans="1:23" x14ac:dyDescent="0.3">
      <c r="A86">
        <v>83</v>
      </c>
      <c r="B86" t="s">
        <v>32</v>
      </c>
      <c r="D86" t="s">
        <v>19</v>
      </c>
      <c r="E86" s="4">
        <v>0.5</v>
      </c>
      <c r="G86" s="2">
        <v>0.65</v>
      </c>
      <c r="H86" s="3">
        <v>955</v>
      </c>
      <c r="J86" s="4">
        <f t="shared" si="1"/>
        <v>0.5</v>
      </c>
      <c r="N86">
        <v>46</v>
      </c>
      <c r="O86" t="s">
        <v>28</v>
      </c>
      <c r="Q86" t="s">
        <v>21</v>
      </c>
      <c r="R86" s="4">
        <v>2.2222222222222223E-2</v>
      </c>
      <c r="S86" s="1"/>
      <c r="T86" s="2">
        <v>0.35</v>
      </c>
      <c r="U86" s="3">
        <v>55</v>
      </c>
      <c r="V86" s="12"/>
      <c r="W86" s="4">
        <v>2.2222222222222223E-2</v>
      </c>
    </row>
    <row r="87" spans="1:23" x14ac:dyDescent="0.3">
      <c r="A87">
        <v>84</v>
      </c>
      <c r="B87" t="s">
        <v>32</v>
      </c>
      <c r="D87" t="s">
        <v>19</v>
      </c>
      <c r="E87" s="4">
        <v>0.5</v>
      </c>
      <c r="G87" s="5" t="s">
        <v>25</v>
      </c>
      <c r="H87" s="3">
        <v>559</v>
      </c>
      <c r="J87" s="4">
        <f t="shared" si="1"/>
        <v>0.5</v>
      </c>
      <c r="N87">
        <v>47</v>
      </c>
      <c r="O87" t="s">
        <v>28</v>
      </c>
      <c r="Q87" t="s">
        <v>21</v>
      </c>
      <c r="R87" s="4">
        <v>2.2222222222222223E-2</v>
      </c>
      <c r="S87" s="1"/>
      <c r="T87" s="2">
        <v>0.35</v>
      </c>
      <c r="U87" s="3">
        <v>79</v>
      </c>
      <c r="V87" s="12"/>
      <c r="W87" s="4">
        <v>2.2222222222222223E-2</v>
      </c>
    </row>
    <row r="88" spans="1:23" x14ac:dyDescent="0.3">
      <c r="A88">
        <v>85</v>
      </c>
      <c r="B88" t="s">
        <v>33</v>
      </c>
      <c r="D88" t="s">
        <v>19</v>
      </c>
      <c r="E88" s="4">
        <v>0.33333333333333331</v>
      </c>
      <c r="G88" s="2">
        <v>0.65</v>
      </c>
      <c r="H88" s="3">
        <v>649</v>
      </c>
      <c r="J88" s="4">
        <f t="shared" si="1"/>
        <v>0.33333333333333331</v>
      </c>
      <c r="N88">
        <v>44</v>
      </c>
      <c r="O88" t="s">
        <v>28</v>
      </c>
      <c r="Q88" t="s">
        <v>21</v>
      </c>
      <c r="R88" s="4">
        <v>0.02</v>
      </c>
      <c r="S88" s="1"/>
      <c r="T88" s="2">
        <v>0.35</v>
      </c>
      <c r="U88" s="3">
        <v>179</v>
      </c>
      <c r="V88" s="12"/>
      <c r="W88" s="4">
        <v>0.02</v>
      </c>
    </row>
    <row r="89" spans="1:23" x14ac:dyDescent="0.3">
      <c r="A89">
        <v>86</v>
      </c>
      <c r="B89" t="s">
        <v>34</v>
      </c>
      <c r="D89" t="s">
        <v>19</v>
      </c>
      <c r="E89" s="4">
        <v>8.3333333333333329E-2</v>
      </c>
      <c r="G89" s="5" t="s">
        <v>25</v>
      </c>
      <c r="H89" s="7" t="s">
        <v>25</v>
      </c>
      <c r="I89" s="13"/>
      <c r="J89" s="4">
        <f t="shared" si="1"/>
        <v>8.3333333333333329E-2</v>
      </c>
      <c r="N89">
        <v>45</v>
      </c>
      <c r="O89" t="s">
        <v>28</v>
      </c>
      <c r="Q89" t="s">
        <v>21</v>
      </c>
      <c r="R89" s="4">
        <v>0.02</v>
      </c>
      <c r="S89" s="1"/>
      <c r="T89" s="2">
        <v>0.35</v>
      </c>
      <c r="U89" s="3">
        <v>169</v>
      </c>
      <c r="V89" s="12"/>
      <c r="W89" s="4">
        <v>0.02</v>
      </c>
    </row>
    <row r="90" spans="1:23" x14ac:dyDescent="0.3">
      <c r="J90" s="15">
        <f>MIN(J4:J89)</f>
        <v>1.341021858656296E-3</v>
      </c>
      <c r="N90">
        <v>56</v>
      </c>
      <c r="O90" t="s">
        <v>29</v>
      </c>
      <c r="Q90" t="s">
        <v>21</v>
      </c>
      <c r="R90" s="4">
        <v>0.02</v>
      </c>
      <c r="S90" s="1"/>
      <c r="T90" s="2">
        <v>0.35</v>
      </c>
      <c r="U90" s="3">
        <v>285</v>
      </c>
      <c r="V90" s="12"/>
      <c r="W90" s="4">
        <v>0.02</v>
      </c>
    </row>
    <row r="91" spans="1:23" x14ac:dyDescent="0.3">
      <c r="J91" s="14"/>
      <c r="N91">
        <v>33</v>
      </c>
      <c r="O91" t="s">
        <v>20</v>
      </c>
      <c r="Q91" t="s">
        <v>21</v>
      </c>
      <c r="R91" s="4"/>
      <c r="S91" s="1" t="s">
        <v>14</v>
      </c>
      <c r="T91" s="2">
        <v>0.35</v>
      </c>
      <c r="U91" s="3">
        <v>219</v>
      </c>
      <c r="V91" s="12">
        <v>12</v>
      </c>
      <c r="W91" s="4">
        <v>1.6092262303875553E-2</v>
      </c>
    </row>
    <row r="92" spans="1:23" x14ac:dyDescent="0.3">
      <c r="A92">
        <v>89</v>
      </c>
      <c r="B92" t="s">
        <v>42</v>
      </c>
      <c r="C92" s="6" t="s">
        <v>37</v>
      </c>
      <c r="D92" t="s">
        <v>7</v>
      </c>
      <c r="E92" s="4">
        <v>0.05</v>
      </c>
      <c r="F92" s="1" t="s">
        <v>15</v>
      </c>
      <c r="G92" s="5" t="s">
        <v>25</v>
      </c>
      <c r="H92" s="3">
        <v>98.23</v>
      </c>
      <c r="J92" s="4">
        <f t="shared" ref="J92:J98" si="2">E92</f>
        <v>0.05</v>
      </c>
      <c r="K92" s="3">
        <f>H92/J92</f>
        <v>1964.6</v>
      </c>
      <c r="N92">
        <v>28</v>
      </c>
      <c r="O92" t="s">
        <v>18</v>
      </c>
      <c r="Q92" t="s">
        <v>21</v>
      </c>
      <c r="R92" s="4"/>
      <c r="S92" s="1" t="s">
        <v>22</v>
      </c>
      <c r="T92" s="5"/>
      <c r="U92" s="3">
        <v>129</v>
      </c>
      <c r="V92" s="12">
        <v>9</v>
      </c>
      <c r="W92" s="4">
        <v>1.2069196727906665E-2</v>
      </c>
    </row>
    <row r="93" spans="1:23" x14ac:dyDescent="0.3">
      <c r="A93">
        <v>90</v>
      </c>
      <c r="B93" t="s">
        <v>42</v>
      </c>
      <c r="D93" t="s">
        <v>7</v>
      </c>
      <c r="E93" s="4">
        <v>0.05</v>
      </c>
      <c r="F93" s="1" t="s">
        <v>15</v>
      </c>
      <c r="G93" s="5" t="s">
        <v>25</v>
      </c>
      <c r="H93" s="3">
        <v>101.28</v>
      </c>
      <c r="J93" s="4">
        <f t="shared" si="2"/>
        <v>0.05</v>
      </c>
      <c r="K93" s="3">
        <f t="shared" ref="K93:K131" si="3">H93/J93</f>
        <v>2025.6</v>
      </c>
      <c r="N93">
        <v>32</v>
      </c>
      <c r="O93" t="s">
        <v>20</v>
      </c>
      <c r="Q93" t="s">
        <v>21</v>
      </c>
      <c r="R93" s="4"/>
      <c r="S93" s="1" t="s">
        <v>22</v>
      </c>
      <c r="T93" s="5"/>
      <c r="U93" s="3">
        <v>295</v>
      </c>
      <c r="V93" s="12">
        <v>9</v>
      </c>
      <c r="W93" s="4">
        <v>1.2069196727906665E-2</v>
      </c>
    </row>
    <row r="94" spans="1:23" x14ac:dyDescent="0.3">
      <c r="A94">
        <v>91</v>
      </c>
      <c r="B94" t="s">
        <v>42</v>
      </c>
      <c r="D94" t="s">
        <v>7</v>
      </c>
      <c r="E94" s="4">
        <v>0.05</v>
      </c>
      <c r="F94" s="1" t="s">
        <v>15</v>
      </c>
      <c r="G94" s="5" t="s">
        <v>25</v>
      </c>
      <c r="H94" s="3">
        <v>105.18</v>
      </c>
      <c r="J94" s="4">
        <f t="shared" si="2"/>
        <v>0.05</v>
      </c>
      <c r="K94" s="3">
        <f t="shared" si="3"/>
        <v>2103.6</v>
      </c>
      <c r="N94">
        <v>41</v>
      </c>
      <c r="O94" t="s">
        <v>27</v>
      </c>
      <c r="Q94" t="s">
        <v>21</v>
      </c>
      <c r="R94" s="4"/>
      <c r="S94" s="1" t="s">
        <v>664</v>
      </c>
      <c r="T94" s="2">
        <v>0.3</v>
      </c>
      <c r="U94" s="3">
        <v>95</v>
      </c>
      <c r="V94" s="12">
        <v>1</v>
      </c>
      <c r="W94" s="4">
        <v>1.341021858656296E-3</v>
      </c>
    </row>
    <row r="95" spans="1:23" x14ac:dyDescent="0.3">
      <c r="A95">
        <v>92</v>
      </c>
      <c r="B95" t="s">
        <v>42</v>
      </c>
      <c r="D95" t="s">
        <v>7</v>
      </c>
      <c r="E95" s="4">
        <v>0.05</v>
      </c>
      <c r="F95" s="1" t="s">
        <v>15</v>
      </c>
      <c r="G95" s="5" t="s">
        <v>25</v>
      </c>
      <c r="H95" s="3">
        <v>115.2</v>
      </c>
      <c r="J95" s="4">
        <f t="shared" si="2"/>
        <v>0.05</v>
      </c>
      <c r="K95" s="3">
        <f t="shared" si="3"/>
        <v>2304</v>
      </c>
      <c r="N95">
        <v>42</v>
      </c>
      <c r="O95" t="s">
        <v>27</v>
      </c>
      <c r="Q95" t="s">
        <v>21</v>
      </c>
      <c r="R95" s="4"/>
      <c r="S95" s="1" t="s">
        <v>664</v>
      </c>
      <c r="T95" s="2">
        <v>0.3</v>
      </c>
      <c r="U95" s="3">
        <v>85</v>
      </c>
      <c r="V95" s="12">
        <v>1</v>
      </c>
      <c r="W95" s="4">
        <v>1.341021858656296E-3</v>
      </c>
    </row>
    <row r="96" spans="1:23" x14ac:dyDescent="0.3">
      <c r="A96">
        <v>93</v>
      </c>
      <c r="B96" t="s">
        <v>42</v>
      </c>
      <c r="D96" t="s">
        <v>7</v>
      </c>
      <c r="E96" s="4">
        <v>1.6666666666666666E-2</v>
      </c>
      <c r="F96" s="1" t="s">
        <v>14</v>
      </c>
      <c r="G96" s="5" t="s">
        <v>25</v>
      </c>
      <c r="H96" s="3">
        <v>91.44</v>
      </c>
      <c r="J96" s="4">
        <f t="shared" si="2"/>
        <v>1.6666666666666666E-2</v>
      </c>
      <c r="K96" s="3">
        <f t="shared" si="3"/>
        <v>5486.4</v>
      </c>
      <c r="N96">
        <v>51</v>
      </c>
      <c r="O96" t="s">
        <v>29</v>
      </c>
      <c r="Q96" t="s">
        <v>21</v>
      </c>
      <c r="R96" s="4"/>
      <c r="S96" s="1" t="s">
        <v>664</v>
      </c>
      <c r="T96" s="5"/>
      <c r="U96" s="3">
        <v>79</v>
      </c>
      <c r="V96" s="12">
        <v>1</v>
      </c>
      <c r="W96" s="4">
        <v>1.341021858656296E-3</v>
      </c>
    </row>
    <row r="97" spans="1:24" x14ac:dyDescent="0.3">
      <c r="A97">
        <v>94</v>
      </c>
      <c r="B97" t="s">
        <v>42</v>
      </c>
      <c r="D97" t="s">
        <v>7</v>
      </c>
      <c r="E97" s="4">
        <v>1.6666666666666666E-2</v>
      </c>
      <c r="F97" s="1" t="s">
        <v>14</v>
      </c>
      <c r="G97" s="5" t="s">
        <v>25</v>
      </c>
      <c r="H97" s="3">
        <v>97.94</v>
      </c>
      <c r="J97" s="4">
        <f t="shared" si="2"/>
        <v>1.6666666666666666E-2</v>
      </c>
      <c r="K97" s="3">
        <f t="shared" si="3"/>
        <v>5876.4</v>
      </c>
      <c r="O97" t="s">
        <v>673</v>
      </c>
      <c r="R97" s="4"/>
      <c r="S97" s="1"/>
      <c r="T97" s="2"/>
      <c r="U97" s="17">
        <f>AVERAGE(U85:U96)</f>
        <v>163.16666666666666</v>
      </c>
      <c r="V97" s="12"/>
      <c r="W97" s="15"/>
    </row>
    <row r="98" spans="1:24" x14ac:dyDescent="0.3">
      <c r="A98">
        <v>95</v>
      </c>
      <c r="B98" t="s">
        <v>42</v>
      </c>
      <c r="D98" t="s">
        <v>7</v>
      </c>
      <c r="E98" s="4">
        <v>3.3333333333333333E-2</v>
      </c>
      <c r="F98" s="1" t="s">
        <v>17</v>
      </c>
      <c r="G98" s="5" t="s">
        <v>25</v>
      </c>
      <c r="H98" s="3">
        <v>95.16</v>
      </c>
      <c r="J98" s="4">
        <f t="shared" si="2"/>
        <v>3.3333333333333333E-2</v>
      </c>
      <c r="K98" s="3">
        <f t="shared" si="3"/>
        <v>2854.7999999999997</v>
      </c>
      <c r="N98" t="s">
        <v>661</v>
      </c>
      <c r="O98" t="s">
        <v>0</v>
      </c>
      <c r="P98" t="s">
        <v>5</v>
      </c>
      <c r="Q98" t="s">
        <v>1</v>
      </c>
      <c r="R98" t="s">
        <v>2</v>
      </c>
      <c r="S98" t="s">
        <v>3</v>
      </c>
      <c r="T98" t="s">
        <v>10</v>
      </c>
      <c r="U98" t="s">
        <v>4</v>
      </c>
      <c r="V98" t="s">
        <v>663</v>
      </c>
      <c r="W98" t="s">
        <v>660</v>
      </c>
      <c r="X98" t="s">
        <v>668</v>
      </c>
    </row>
    <row r="99" spans="1:24" x14ac:dyDescent="0.3">
      <c r="A99">
        <v>96</v>
      </c>
      <c r="B99" t="s">
        <v>42</v>
      </c>
      <c r="D99" t="s">
        <v>7</v>
      </c>
      <c r="F99" s="1" t="s">
        <v>14</v>
      </c>
      <c r="G99" s="5" t="s">
        <v>25</v>
      </c>
      <c r="H99" s="3">
        <v>151.21</v>
      </c>
      <c r="J99" s="4">
        <f>(1/745.7)*F99</f>
        <v>1.6092262303875553E-2</v>
      </c>
      <c r="K99" s="3">
        <f t="shared" si="3"/>
        <v>9396.4414166666666</v>
      </c>
      <c r="N99">
        <v>109</v>
      </c>
      <c r="O99" t="s">
        <v>38</v>
      </c>
      <c r="Q99" t="s">
        <v>7</v>
      </c>
      <c r="R99">
        <v>1</v>
      </c>
      <c r="T99" t="s">
        <v>25</v>
      </c>
      <c r="U99">
        <v>466.74</v>
      </c>
      <c r="W99" s="4">
        <v>1</v>
      </c>
      <c r="X99">
        <v>466.74</v>
      </c>
    </row>
    <row r="100" spans="1:24" x14ac:dyDescent="0.3">
      <c r="A100">
        <v>97</v>
      </c>
      <c r="B100" t="s">
        <v>42</v>
      </c>
      <c r="D100" t="s">
        <v>7</v>
      </c>
      <c r="F100" s="1" t="s">
        <v>14</v>
      </c>
      <c r="G100" s="5" t="s">
        <v>25</v>
      </c>
      <c r="H100" s="3">
        <v>151.21</v>
      </c>
      <c r="J100" s="4">
        <f t="shared" ref="J100:J101" si="4">(1/745.7)*F100</f>
        <v>1.6092262303875553E-2</v>
      </c>
      <c r="K100" s="3">
        <f t="shared" si="3"/>
        <v>9396.4414166666666</v>
      </c>
      <c r="N100">
        <v>110</v>
      </c>
      <c r="O100" t="s">
        <v>38</v>
      </c>
      <c r="Q100" t="s">
        <v>7</v>
      </c>
      <c r="R100">
        <v>1</v>
      </c>
      <c r="T100" t="s">
        <v>25</v>
      </c>
      <c r="U100">
        <v>463.47</v>
      </c>
      <c r="W100" s="4">
        <v>1</v>
      </c>
      <c r="X100">
        <v>463.47</v>
      </c>
    </row>
    <row r="101" spans="1:24" x14ac:dyDescent="0.3">
      <c r="A101">
        <v>98</v>
      </c>
      <c r="B101" t="s">
        <v>42</v>
      </c>
      <c r="D101" t="s">
        <v>7</v>
      </c>
      <c r="F101" s="1" t="s">
        <v>14</v>
      </c>
      <c r="G101" s="5" t="s">
        <v>25</v>
      </c>
      <c r="H101" s="3">
        <v>151.21</v>
      </c>
      <c r="J101" s="4">
        <f t="shared" si="4"/>
        <v>1.6092262303875553E-2</v>
      </c>
      <c r="K101" s="3">
        <f t="shared" si="3"/>
        <v>9396.4414166666666</v>
      </c>
      <c r="N101">
        <v>111</v>
      </c>
      <c r="O101" t="s">
        <v>38</v>
      </c>
      <c r="Q101" t="s">
        <v>7</v>
      </c>
      <c r="R101">
        <v>1</v>
      </c>
      <c r="T101" t="s">
        <v>25</v>
      </c>
      <c r="U101">
        <v>463.47</v>
      </c>
      <c r="W101" s="4">
        <v>1</v>
      </c>
      <c r="X101">
        <v>463.47</v>
      </c>
    </row>
    <row r="102" spans="1:24" x14ac:dyDescent="0.3">
      <c r="A102">
        <v>99</v>
      </c>
      <c r="B102" t="s">
        <v>38</v>
      </c>
      <c r="D102" t="s">
        <v>7</v>
      </c>
      <c r="E102" s="4">
        <v>0.33333333333333331</v>
      </c>
      <c r="F102" s="1" t="s">
        <v>39</v>
      </c>
      <c r="G102" s="5" t="s">
        <v>25</v>
      </c>
      <c r="H102" s="3">
        <v>293.69</v>
      </c>
      <c r="J102" s="4">
        <f t="shared" ref="J102:J131" si="5">E102</f>
        <v>0.33333333333333331</v>
      </c>
      <c r="K102" s="3">
        <f t="shared" si="3"/>
        <v>881.07</v>
      </c>
      <c r="N102">
        <v>101</v>
      </c>
      <c r="O102" t="s">
        <v>38</v>
      </c>
      <c r="Q102" t="s">
        <v>7</v>
      </c>
      <c r="R102">
        <v>0.75</v>
      </c>
      <c r="S102" t="s">
        <v>41</v>
      </c>
      <c r="T102" t="s">
        <v>25</v>
      </c>
      <c r="U102">
        <v>368.48</v>
      </c>
      <c r="W102" s="4">
        <v>0.75</v>
      </c>
      <c r="X102">
        <v>491.30666666666667</v>
      </c>
    </row>
    <row r="103" spans="1:24" x14ac:dyDescent="0.3">
      <c r="A103">
        <v>100</v>
      </c>
      <c r="B103" t="s">
        <v>38</v>
      </c>
      <c r="D103" t="s">
        <v>7</v>
      </c>
      <c r="E103" s="4">
        <v>0.5</v>
      </c>
      <c r="F103" s="1" t="s">
        <v>40</v>
      </c>
      <c r="G103" s="5" t="s">
        <v>25</v>
      </c>
      <c r="H103" s="3">
        <v>321.54000000000002</v>
      </c>
      <c r="J103" s="4">
        <f t="shared" si="5"/>
        <v>0.5</v>
      </c>
      <c r="K103" s="3">
        <f t="shared" si="3"/>
        <v>643.08000000000004</v>
      </c>
      <c r="N103">
        <v>107</v>
      </c>
      <c r="O103" t="s">
        <v>38</v>
      </c>
      <c r="Q103" t="s">
        <v>7</v>
      </c>
      <c r="R103">
        <v>0.75</v>
      </c>
      <c r="T103" t="s">
        <v>25</v>
      </c>
      <c r="U103">
        <v>416.52</v>
      </c>
      <c r="W103" s="4">
        <v>0.75</v>
      </c>
      <c r="X103">
        <v>555.36</v>
      </c>
    </row>
    <row r="104" spans="1:24" x14ac:dyDescent="0.3">
      <c r="A104">
        <v>101</v>
      </c>
      <c r="B104" t="s">
        <v>38</v>
      </c>
      <c r="D104" t="s">
        <v>7</v>
      </c>
      <c r="E104" s="4">
        <v>0.75</v>
      </c>
      <c r="F104" s="1" t="s">
        <v>41</v>
      </c>
      <c r="G104" s="5" t="s">
        <v>25</v>
      </c>
      <c r="H104" s="3">
        <v>368.48</v>
      </c>
      <c r="J104" s="4">
        <f t="shared" si="5"/>
        <v>0.75</v>
      </c>
      <c r="K104" s="3">
        <f t="shared" si="3"/>
        <v>491.30666666666667</v>
      </c>
      <c r="N104">
        <v>108</v>
      </c>
      <c r="O104" t="s">
        <v>38</v>
      </c>
      <c r="Q104" t="s">
        <v>7</v>
      </c>
      <c r="R104">
        <v>0.75</v>
      </c>
      <c r="T104" t="s">
        <v>25</v>
      </c>
      <c r="U104">
        <v>416.52</v>
      </c>
      <c r="W104" s="4">
        <v>0.75</v>
      </c>
      <c r="X104">
        <v>555.36</v>
      </c>
    </row>
    <row r="105" spans="1:24" x14ac:dyDescent="0.3">
      <c r="A105">
        <v>102</v>
      </c>
      <c r="B105" t="s">
        <v>38</v>
      </c>
      <c r="D105" t="s">
        <v>7</v>
      </c>
      <c r="E105" s="4">
        <v>0.33333333333333331</v>
      </c>
      <c r="G105" s="5" t="s">
        <v>25</v>
      </c>
      <c r="H105" s="3">
        <v>341.19</v>
      </c>
      <c r="J105" s="4">
        <f t="shared" si="5"/>
        <v>0.33333333333333331</v>
      </c>
      <c r="K105" s="3">
        <f t="shared" si="3"/>
        <v>1023.57</v>
      </c>
      <c r="N105">
        <v>100</v>
      </c>
      <c r="O105" t="s">
        <v>38</v>
      </c>
      <c r="Q105" t="s">
        <v>7</v>
      </c>
      <c r="R105">
        <v>0.5</v>
      </c>
      <c r="S105" t="s">
        <v>40</v>
      </c>
      <c r="T105" t="s">
        <v>25</v>
      </c>
      <c r="U105">
        <v>321.54000000000002</v>
      </c>
      <c r="W105" s="4">
        <v>0.5</v>
      </c>
      <c r="X105">
        <v>643.08000000000004</v>
      </c>
    </row>
    <row r="106" spans="1:24" x14ac:dyDescent="0.3">
      <c r="A106">
        <v>103</v>
      </c>
      <c r="B106" t="s">
        <v>38</v>
      </c>
      <c r="D106" t="s">
        <v>7</v>
      </c>
      <c r="E106" s="4">
        <v>0.33333333333333331</v>
      </c>
      <c r="G106" s="5" t="s">
        <v>25</v>
      </c>
      <c r="H106" s="3">
        <v>341.19</v>
      </c>
      <c r="J106" s="4">
        <f t="shared" si="5"/>
        <v>0.33333333333333331</v>
      </c>
      <c r="K106" s="3">
        <f t="shared" si="3"/>
        <v>1023.57</v>
      </c>
      <c r="N106">
        <v>104</v>
      </c>
      <c r="O106" t="s">
        <v>38</v>
      </c>
      <c r="Q106" t="s">
        <v>7</v>
      </c>
      <c r="R106">
        <v>0.5</v>
      </c>
      <c r="T106" t="s">
        <v>25</v>
      </c>
      <c r="U106">
        <v>381.04</v>
      </c>
      <c r="W106" s="4">
        <v>0.5</v>
      </c>
      <c r="X106">
        <v>762.08</v>
      </c>
    </row>
    <row r="107" spans="1:24" x14ac:dyDescent="0.3">
      <c r="A107">
        <v>104</v>
      </c>
      <c r="B107" t="s">
        <v>38</v>
      </c>
      <c r="D107" t="s">
        <v>7</v>
      </c>
      <c r="E107" s="4">
        <v>0.5</v>
      </c>
      <c r="G107" s="5" t="s">
        <v>25</v>
      </c>
      <c r="H107" s="3">
        <v>381.04</v>
      </c>
      <c r="J107" s="4">
        <f t="shared" si="5"/>
        <v>0.5</v>
      </c>
      <c r="K107" s="3">
        <f t="shared" si="3"/>
        <v>762.08</v>
      </c>
      <c r="N107">
        <v>105</v>
      </c>
      <c r="O107" t="s">
        <v>38</v>
      </c>
      <c r="Q107" t="s">
        <v>7</v>
      </c>
      <c r="R107">
        <v>0.5</v>
      </c>
      <c r="T107" t="s">
        <v>25</v>
      </c>
      <c r="U107">
        <v>381.04</v>
      </c>
      <c r="W107" s="4">
        <v>0.5</v>
      </c>
      <c r="X107">
        <v>762.08</v>
      </c>
    </row>
    <row r="108" spans="1:24" x14ac:dyDescent="0.3">
      <c r="A108">
        <v>105</v>
      </c>
      <c r="B108" t="s">
        <v>38</v>
      </c>
      <c r="D108" t="s">
        <v>7</v>
      </c>
      <c r="E108" s="4">
        <v>0.5</v>
      </c>
      <c r="G108" s="5" t="s">
        <v>25</v>
      </c>
      <c r="H108" s="3">
        <v>381.04</v>
      </c>
      <c r="J108" s="4">
        <f t="shared" si="5"/>
        <v>0.5</v>
      </c>
      <c r="K108" s="3">
        <f t="shared" si="3"/>
        <v>762.08</v>
      </c>
      <c r="N108">
        <v>106</v>
      </c>
      <c r="O108" t="s">
        <v>38</v>
      </c>
      <c r="Q108" t="s">
        <v>7</v>
      </c>
      <c r="R108">
        <v>0.5</v>
      </c>
      <c r="T108" t="s">
        <v>25</v>
      </c>
      <c r="U108">
        <v>381.04</v>
      </c>
      <c r="W108" s="4">
        <v>0.5</v>
      </c>
      <c r="X108">
        <v>762.08</v>
      </c>
    </row>
    <row r="109" spans="1:24" x14ac:dyDescent="0.3">
      <c r="A109">
        <v>106</v>
      </c>
      <c r="B109" t="s">
        <v>38</v>
      </c>
      <c r="D109" t="s">
        <v>7</v>
      </c>
      <c r="E109" s="4">
        <v>0.5</v>
      </c>
      <c r="G109" s="5" t="s">
        <v>25</v>
      </c>
      <c r="H109" s="3">
        <v>381.04</v>
      </c>
      <c r="J109" s="4">
        <f t="shared" si="5"/>
        <v>0.5</v>
      </c>
      <c r="K109" s="3">
        <f t="shared" si="3"/>
        <v>762.08</v>
      </c>
      <c r="N109">
        <v>99</v>
      </c>
      <c r="O109" t="s">
        <v>38</v>
      </c>
      <c r="Q109" t="s">
        <v>7</v>
      </c>
      <c r="R109">
        <v>0.33333333333333331</v>
      </c>
      <c r="S109" t="s">
        <v>39</v>
      </c>
      <c r="T109" t="s">
        <v>25</v>
      </c>
      <c r="U109">
        <v>293.69</v>
      </c>
      <c r="W109" s="4">
        <v>0.33333333333333331</v>
      </c>
      <c r="X109">
        <v>881.07</v>
      </c>
    </row>
    <row r="110" spans="1:24" x14ac:dyDescent="0.3">
      <c r="A110">
        <v>107</v>
      </c>
      <c r="B110" t="s">
        <v>38</v>
      </c>
      <c r="D110" t="s">
        <v>7</v>
      </c>
      <c r="E110" s="4">
        <v>0.75</v>
      </c>
      <c r="G110" s="5" t="s">
        <v>25</v>
      </c>
      <c r="H110" s="3">
        <v>416.52</v>
      </c>
      <c r="J110" s="4">
        <f t="shared" si="5"/>
        <v>0.75</v>
      </c>
      <c r="K110" s="3">
        <f t="shared" si="3"/>
        <v>555.36</v>
      </c>
      <c r="N110">
        <v>102</v>
      </c>
      <c r="O110" t="s">
        <v>38</v>
      </c>
      <c r="Q110" t="s">
        <v>7</v>
      </c>
      <c r="R110">
        <v>0.33333333333333331</v>
      </c>
      <c r="T110" t="s">
        <v>25</v>
      </c>
      <c r="U110">
        <v>341.19</v>
      </c>
      <c r="W110" s="4">
        <v>0.33333333333333331</v>
      </c>
      <c r="X110">
        <v>1023.57</v>
      </c>
    </row>
    <row r="111" spans="1:24" x14ac:dyDescent="0.3">
      <c r="A111">
        <v>108</v>
      </c>
      <c r="B111" t="s">
        <v>38</v>
      </c>
      <c r="D111" t="s">
        <v>7</v>
      </c>
      <c r="E111" s="4">
        <v>0.75</v>
      </c>
      <c r="G111" s="5" t="s">
        <v>25</v>
      </c>
      <c r="H111" s="3">
        <v>416.52</v>
      </c>
      <c r="J111" s="4">
        <f t="shared" si="5"/>
        <v>0.75</v>
      </c>
      <c r="K111" s="3">
        <f t="shared" si="3"/>
        <v>555.36</v>
      </c>
      <c r="N111">
        <v>103</v>
      </c>
      <c r="O111" t="s">
        <v>38</v>
      </c>
      <c r="Q111" t="s">
        <v>7</v>
      </c>
      <c r="R111">
        <v>0.33333333333333331</v>
      </c>
      <c r="T111" t="s">
        <v>25</v>
      </c>
      <c r="U111">
        <v>341.19</v>
      </c>
      <c r="W111" s="4">
        <v>0.33333333333333331</v>
      </c>
      <c r="X111">
        <v>1023.57</v>
      </c>
    </row>
    <row r="112" spans="1:24" x14ac:dyDescent="0.3">
      <c r="A112">
        <v>109</v>
      </c>
      <c r="B112" t="s">
        <v>38</v>
      </c>
      <c r="D112" t="s">
        <v>7</v>
      </c>
      <c r="E112" s="4">
        <v>1</v>
      </c>
      <c r="G112" s="5" t="s">
        <v>25</v>
      </c>
      <c r="H112" s="3">
        <v>466.74</v>
      </c>
      <c r="J112" s="4">
        <f t="shared" si="5"/>
        <v>1</v>
      </c>
      <c r="K112" s="3">
        <f t="shared" si="3"/>
        <v>466.74</v>
      </c>
      <c r="N112">
        <v>122</v>
      </c>
      <c r="O112" t="s">
        <v>45</v>
      </c>
      <c r="Q112" t="s">
        <v>7</v>
      </c>
      <c r="R112">
        <v>0.1</v>
      </c>
      <c r="S112" t="s">
        <v>46</v>
      </c>
      <c r="T112" t="s">
        <v>25</v>
      </c>
      <c r="U112">
        <v>163.77000000000001</v>
      </c>
      <c r="W112" s="4">
        <v>0.1</v>
      </c>
      <c r="X112">
        <v>1637.7</v>
      </c>
    </row>
    <row r="113" spans="1:24" x14ac:dyDescent="0.3">
      <c r="A113">
        <v>110</v>
      </c>
      <c r="B113" t="s">
        <v>38</v>
      </c>
      <c r="D113" t="s">
        <v>7</v>
      </c>
      <c r="E113" s="4">
        <v>1</v>
      </c>
      <c r="G113" s="5" t="s">
        <v>25</v>
      </c>
      <c r="H113" s="3">
        <v>463.47</v>
      </c>
      <c r="J113" s="4">
        <f t="shared" si="5"/>
        <v>1</v>
      </c>
      <c r="K113" s="3">
        <f t="shared" si="3"/>
        <v>463.47</v>
      </c>
      <c r="N113">
        <v>123</v>
      </c>
      <c r="O113" t="s">
        <v>45</v>
      </c>
      <c r="Q113" t="s">
        <v>7</v>
      </c>
      <c r="R113">
        <v>0.1</v>
      </c>
      <c r="S113" t="s">
        <v>46</v>
      </c>
      <c r="T113" t="s">
        <v>25</v>
      </c>
      <c r="U113">
        <v>172.52</v>
      </c>
      <c r="W113" s="4">
        <v>0.1</v>
      </c>
      <c r="X113">
        <v>1725.2</v>
      </c>
    </row>
    <row r="114" spans="1:24" x14ac:dyDescent="0.3">
      <c r="A114">
        <v>111</v>
      </c>
      <c r="B114" t="s">
        <v>38</v>
      </c>
      <c r="D114" t="s">
        <v>7</v>
      </c>
      <c r="E114" s="4">
        <v>1</v>
      </c>
      <c r="G114" s="5" t="s">
        <v>25</v>
      </c>
      <c r="H114" s="3">
        <v>463.47</v>
      </c>
      <c r="J114" s="4">
        <f t="shared" si="5"/>
        <v>1</v>
      </c>
      <c r="K114" s="3">
        <f t="shared" si="3"/>
        <v>463.47</v>
      </c>
      <c r="N114">
        <v>126</v>
      </c>
      <c r="O114" t="s">
        <v>45</v>
      </c>
      <c r="Q114" t="s">
        <v>7</v>
      </c>
      <c r="R114">
        <v>0.1</v>
      </c>
      <c r="S114" t="s">
        <v>46</v>
      </c>
      <c r="T114" t="s">
        <v>25</v>
      </c>
      <c r="U114">
        <v>166.34</v>
      </c>
      <c r="W114" s="4">
        <v>0.1</v>
      </c>
      <c r="X114">
        <v>1663.3999999999999</v>
      </c>
    </row>
    <row r="115" spans="1:24" x14ac:dyDescent="0.3">
      <c r="A115">
        <v>112</v>
      </c>
      <c r="B115" t="s">
        <v>43</v>
      </c>
      <c r="D115" t="s">
        <v>7</v>
      </c>
      <c r="E115" s="4">
        <v>0.02</v>
      </c>
      <c r="F115" s="1" t="s">
        <v>14</v>
      </c>
      <c r="G115" s="5" t="s">
        <v>25</v>
      </c>
      <c r="H115" s="3">
        <v>124.47</v>
      </c>
      <c r="J115" s="4">
        <f t="shared" si="5"/>
        <v>0.02</v>
      </c>
      <c r="K115" s="3">
        <f t="shared" si="3"/>
        <v>6223.5</v>
      </c>
      <c r="N115">
        <v>127</v>
      </c>
      <c r="O115" t="s">
        <v>45</v>
      </c>
      <c r="Q115" t="s">
        <v>7</v>
      </c>
      <c r="R115">
        <v>0.1</v>
      </c>
      <c r="S115" t="s">
        <v>46</v>
      </c>
      <c r="T115" t="s">
        <v>25</v>
      </c>
      <c r="U115">
        <v>172.52</v>
      </c>
      <c r="W115" s="4">
        <v>0.1</v>
      </c>
      <c r="X115">
        <v>1725.2</v>
      </c>
    </row>
    <row r="116" spans="1:24" x14ac:dyDescent="0.3">
      <c r="A116">
        <v>113</v>
      </c>
      <c r="B116" t="s">
        <v>43</v>
      </c>
      <c r="D116" t="s">
        <v>7</v>
      </c>
      <c r="E116" s="4">
        <v>0.02</v>
      </c>
      <c r="F116" s="1" t="s">
        <v>16</v>
      </c>
      <c r="G116" s="5" t="s">
        <v>25</v>
      </c>
      <c r="H116" s="3">
        <v>138.11000000000001</v>
      </c>
      <c r="J116" s="4">
        <f t="shared" si="5"/>
        <v>0.02</v>
      </c>
      <c r="K116" s="3">
        <f t="shared" si="3"/>
        <v>6905.5000000000009</v>
      </c>
      <c r="N116">
        <v>128</v>
      </c>
      <c r="O116" t="s">
        <v>49</v>
      </c>
      <c r="Q116" t="s">
        <v>7</v>
      </c>
      <c r="R116">
        <v>0.1</v>
      </c>
      <c r="T116" t="s">
        <v>25</v>
      </c>
      <c r="U116">
        <v>307.97000000000003</v>
      </c>
      <c r="W116" s="4">
        <v>0.1</v>
      </c>
      <c r="X116">
        <v>3079.7000000000003</v>
      </c>
    </row>
    <row r="117" spans="1:24" x14ac:dyDescent="0.3">
      <c r="A117">
        <v>114</v>
      </c>
      <c r="B117" t="s">
        <v>43</v>
      </c>
      <c r="D117" t="s">
        <v>7</v>
      </c>
      <c r="E117" s="4">
        <v>6.6666666666666666E-2</v>
      </c>
      <c r="F117" s="1" t="s">
        <v>44</v>
      </c>
      <c r="G117" s="5" t="s">
        <v>25</v>
      </c>
      <c r="H117" s="3">
        <v>177.96</v>
      </c>
      <c r="J117" s="4">
        <f t="shared" si="5"/>
        <v>6.6666666666666666E-2</v>
      </c>
      <c r="K117" s="3">
        <f t="shared" si="3"/>
        <v>2669.4</v>
      </c>
      <c r="W117" s="4"/>
    </row>
    <row r="118" spans="1:24" x14ac:dyDescent="0.3">
      <c r="A118">
        <v>115</v>
      </c>
      <c r="B118" t="s">
        <v>43</v>
      </c>
      <c r="D118" t="s">
        <v>7</v>
      </c>
      <c r="E118" s="4">
        <v>6.6666666666666666E-2</v>
      </c>
      <c r="F118" s="1" t="s">
        <v>44</v>
      </c>
      <c r="G118" s="5" t="s">
        <v>25</v>
      </c>
      <c r="H118" s="3">
        <v>183.42</v>
      </c>
      <c r="J118" s="4">
        <f t="shared" si="5"/>
        <v>6.6666666666666666E-2</v>
      </c>
      <c r="K118" s="3">
        <f t="shared" si="3"/>
        <v>2751.2999999999997</v>
      </c>
      <c r="N118">
        <v>114</v>
      </c>
      <c r="O118" t="s">
        <v>43</v>
      </c>
      <c r="Q118" t="s">
        <v>7</v>
      </c>
      <c r="R118">
        <v>6.6666666666666666E-2</v>
      </c>
      <c r="S118" t="s">
        <v>44</v>
      </c>
      <c r="T118" t="s">
        <v>25</v>
      </c>
      <c r="U118">
        <v>177.96</v>
      </c>
      <c r="W118" s="4">
        <v>6.6666666666666666E-2</v>
      </c>
      <c r="X118">
        <v>2669.4</v>
      </c>
    </row>
    <row r="119" spans="1:24" x14ac:dyDescent="0.3">
      <c r="A119">
        <v>116</v>
      </c>
      <c r="B119" t="s">
        <v>43</v>
      </c>
      <c r="D119" t="s">
        <v>7</v>
      </c>
      <c r="E119" s="4">
        <v>6.6666666666666666E-2</v>
      </c>
      <c r="F119" s="1" t="s">
        <v>44</v>
      </c>
      <c r="G119" s="5" t="s">
        <v>25</v>
      </c>
      <c r="H119" s="3">
        <v>177.96</v>
      </c>
      <c r="J119" s="4">
        <f t="shared" si="5"/>
        <v>6.6666666666666666E-2</v>
      </c>
      <c r="K119" s="3">
        <f t="shared" si="3"/>
        <v>2669.4</v>
      </c>
      <c r="N119">
        <v>115</v>
      </c>
      <c r="O119" t="s">
        <v>43</v>
      </c>
      <c r="Q119" t="s">
        <v>7</v>
      </c>
      <c r="R119">
        <v>6.6666666666666666E-2</v>
      </c>
      <c r="S119" t="s">
        <v>44</v>
      </c>
      <c r="T119" t="s">
        <v>25</v>
      </c>
      <c r="U119">
        <v>183.42</v>
      </c>
      <c r="W119" s="4">
        <v>6.6666666666666666E-2</v>
      </c>
      <c r="X119">
        <v>2751.2999999999997</v>
      </c>
    </row>
    <row r="120" spans="1:24" x14ac:dyDescent="0.3">
      <c r="A120">
        <v>117</v>
      </c>
      <c r="B120" t="s">
        <v>43</v>
      </c>
      <c r="D120" t="s">
        <v>7</v>
      </c>
      <c r="E120" s="4">
        <v>6.6666666666666666E-2</v>
      </c>
      <c r="F120" s="1" t="s">
        <v>44</v>
      </c>
      <c r="G120" s="5" t="s">
        <v>25</v>
      </c>
      <c r="H120" s="3">
        <v>183.42</v>
      </c>
      <c r="J120" s="4">
        <f t="shared" si="5"/>
        <v>6.6666666666666666E-2</v>
      </c>
      <c r="K120" s="3">
        <f t="shared" si="3"/>
        <v>2751.2999999999997</v>
      </c>
      <c r="N120">
        <v>116</v>
      </c>
      <c r="O120" t="s">
        <v>43</v>
      </c>
      <c r="Q120" t="s">
        <v>7</v>
      </c>
      <c r="R120">
        <v>6.6666666666666666E-2</v>
      </c>
      <c r="S120" t="s">
        <v>44</v>
      </c>
      <c r="T120" t="s">
        <v>25</v>
      </c>
      <c r="U120">
        <v>177.96</v>
      </c>
      <c r="W120" s="4">
        <v>6.6666666666666666E-2</v>
      </c>
      <c r="X120">
        <v>2669.4</v>
      </c>
    </row>
    <row r="121" spans="1:24" x14ac:dyDescent="0.3">
      <c r="A121">
        <v>118</v>
      </c>
      <c r="B121" t="s">
        <v>43</v>
      </c>
      <c r="D121" t="s">
        <v>7</v>
      </c>
      <c r="E121" s="4">
        <v>1.6666666666666666E-2</v>
      </c>
      <c r="F121" s="1" t="s">
        <v>14</v>
      </c>
      <c r="G121" s="5" t="s">
        <v>25</v>
      </c>
      <c r="H121" s="3">
        <v>105.18</v>
      </c>
      <c r="J121" s="4">
        <f t="shared" si="5"/>
        <v>1.6666666666666666E-2</v>
      </c>
      <c r="K121" s="3">
        <f t="shared" si="3"/>
        <v>6310.8</v>
      </c>
      <c r="N121">
        <v>117</v>
      </c>
      <c r="O121" t="s">
        <v>43</v>
      </c>
      <c r="Q121" t="s">
        <v>7</v>
      </c>
      <c r="R121">
        <v>6.6666666666666666E-2</v>
      </c>
      <c r="S121" t="s">
        <v>44</v>
      </c>
      <c r="T121" t="s">
        <v>25</v>
      </c>
      <c r="U121">
        <v>183.42</v>
      </c>
      <c r="W121" s="4">
        <v>6.6666666666666666E-2</v>
      </c>
      <c r="X121">
        <v>2751.2999999999997</v>
      </c>
    </row>
    <row r="122" spans="1:24" x14ac:dyDescent="0.3">
      <c r="A122">
        <v>119</v>
      </c>
      <c r="B122" t="s">
        <v>43</v>
      </c>
      <c r="D122" t="s">
        <v>7</v>
      </c>
      <c r="E122" s="4">
        <v>0.02</v>
      </c>
      <c r="F122" s="1" t="s">
        <v>16</v>
      </c>
      <c r="G122" s="5" t="s">
        <v>25</v>
      </c>
      <c r="H122" s="3">
        <v>115.73</v>
      </c>
      <c r="J122" s="4">
        <f t="shared" si="5"/>
        <v>0.02</v>
      </c>
      <c r="K122" s="3">
        <f t="shared" si="3"/>
        <v>5786.5</v>
      </c>
      <c r="N122">
        <v>120</v>
      </c>
      <c r="O122" t="s">
        <v>43</v>
      </c>
      <c r="Q122" t="s">
        <v>7</v>
      </c>
      <c r="R122">
        <v>6.6666666666666666E-2</v>
      </c>
      <c r="S122" t="s">
        <v>44</v>
      </c>
      <c r="T122" t="s">
        <v>25</v>
      </c>
      <c r="U122">
        <v>177.96</v>
      </c>
      <c r="W122" s="4">
        <v>6.6666666666666666E-2</v>
      </c>
      <c r="X122">
        <v>2669.4</v>
      </c>
    </row>
    <row r="123" spans="1:24" x14ac:dyDescent="0.3">
      <c r="A123">
        <v>120</v>
      </c>
      <c r="B123" t="s">
        <v>43</v>
      </c>
      <c r="D123" t="s">
        <v>7</v>
      </c>
      <c r="E123" s="4">
        <v>6.6666666666666666E-2</v>
      </c>
      <c r="F123" s="1" t="s">
        <v>44</v>
      </c>
      <c r="G123" s="5" t="s">
        <v>25</v>
      </c>
      <c r="H123" s="3">
        <v>177.96</v>
      </c>
      <c r="J123" s="4">
        <f t="shared" si="5"/>
        <v>6.6666666666666666E-2</v>
      </c>
      <c r="K123" s="3">
        <f t="shared" si="3"/>
        <v>2669.4</v>
      </c>
      <c r="N123">
        <v>121</v>
      </c>
      <c r="O123" t="s">
        <v>43</v>
      </c>
      <c r="Q123" t="s">
        <v>7</v>
      </c>
      <c r="R123">
        <v>6.6666666666666666E-2</v>
      </c>
      <c r="S123" t="s">
        <v>44</v>
      </c>
      <c r="T123" t="s">
        <v>25</v>
      </c>
      <c r="U123">
        <v>177.96</v>
      </c>
      <c r="W123" s="4">
        <v>6.6666666666666666E-2</v>
      </c>
      <c r="X123">
        <v>2669.4</v>
      </c>
    </row>
    <row r="124" spans="1:24" x14ac:dyDescent="0.3">
      <c r="A124">
        <v>121</v>
      </c>
      <c r="B124" t="s">
        <v>43</v>
      </c>
      <c r="D124" t="s">
        <v>7</v>
      </c>
      <c r="E124" s="4">
        <v>6.6666666666666666E-2</v>
      </c>
      <c r="F124" s="1" t="s">
        <v>44</v>
      </c>
      <c r="G124" s="5" t="s">
        <v>25</v>
      </c>
      <c r="H124" s="3">
        <v>177.96</v>
      </c>
      <c r="J124" s="4">
        <f t="shared" si="5"/>
        <v>6.6666666666666666E-2</v>
      </c>
      <c r="K124" s="3">
        <f t="shared" si="3"/>
        <v>2669.4</v>
      </c>
      <c r="N124">
        <v>89</v>
      </c>
      <c r="O124" t="s">
        <v>42</v>
      </c>
      <c r="P124" t="s">
        <v>37</v>
      </c>
      <c r="Q124" t="s">
        <v>7</v>
      </c>
      <c r="R124">
        <v>0.05</v>
      </c>
      <c r="S124" t="s">
        <v>15</v>
      </c>
      <c r="T124" t="s">
        <v>25</v>
      </c>
      <c r="U124">
        <v>98.23</v>
      </c>
      <c r="W124" s="4">
        <v>0.05</v>
      </c>
      <c r="X124">
        <v>1964.6</v>
      </c>
    </row>
    <row r="125" spans="1:24" x14ac:dyDescent="0.3">
      <c r="A125">
        <v>122</v>
      </c>
      <c r="B125" t="s">
        <v>45</v>
      </c>
      <c r="D125" t="s">
        <v>7</v>
      </c>
      <c r="E125" s="4">
        <v>0.1</v>
      </c>
      <c r="F125" s="1" t="s">
        <v>46</v>
      </c>
      <c r="G125" s="5" t="s">
        <v>25</v>
      </c>
      <c r="H125" s="3">
        <v>163.77000000000001</v>
      </c>
      <c r="J125" s="4">
        <f t="shared" si="5"/>
        <v>0.1</v>
      </c>
      <c r="K125" s="3">
        <f t="shared" si="3"/>
        <v>1637.7</v>
      </c>
      <c r="N125">
        <v>90</v>
      </c>
      <c r="O125" t="s">
        <v>42</v>
      </c>
      <c r="Q125" t="s">
        <v>7</v>
      </c>
      <c r="R125">
        <v>0.05</v>
      </c>
      <c r="S125" t="s">
        <v>15</v>
      </c>
      <c r="T125" t="s">
        <v>25</v>
      </c>
      <c r="U125">
        <v>101.28</v>
      </c>
      <c r="W125" s="4">
        <v>0.05</v>
      </c>
      <c r="X125">
        <v>2025.6</v>
      </c>
    </row>
    <row r="126" spans="1:24" x14ac:dyDescent="0.3">
      <c r="A126">
        <v>123</v>
      </c>
      <c r="B126" t="s">
        <v>45</v>
      </c>
      <c r="D126" t="s">
        <v>7</v>
      </c>
      <c r="E126" s="4">
        <v>0.1</v>
      </c>
      <c r="F126" s="1" t="s">
        <v>46</v>
      </c>
      <c r="G126" s="5" t="s">
        <v>25</v>
      </c>
      <c r="H126" s="3">
        <v>172.52</v>
      </c>
      <c r="J126" s="4">
        <f t="shared" si="5"/>
        <v>0.1</v>
      </c>
      <c r="K126" s="3">
        <f t="shared" si="3"/>
        <v>1725.2</v>
      </c>
      <c r="N126">
        <v>91</v>
      </c>
      <c r="O126" t="s">
        <v>42</v>
      </c>
      <c r="Q126" t="s">
        <v>7</v>
      </c>
      <c r="R126">
        <v>0.05</v>
      </c>
      <c r="S126" t="s">
        <v>15</v>
      </c>
      <c r="T126" t="s">
        <v>25</v>
      </c>
      <c r="U126">
        <v>105.18</v>
      </c>
      <c r="W126" s="4">
        <v>0.05</v>
      </c>
      <c r="X126">
        <v>2103.6</v>
      </c>
    </row>
    <row r="127" spans="1:24" x14ac:dyDescent="0.3">
      <c r="A127">
        <v>124</v>
      </c>
      <c r="B127" t="s">
        <v>45</v>
      </c>
      <c r="D127" t="s">
        <v>7</v>
      </c>
      <c r="E127" s="4">
        <v>1.6666666666666666E-2</v>
      </c>
      <c r="F127" s="1" t="s">
        <v>47</v>
      </c>
      <c r="G127" s="5" t="s">
        <v>25</v>
      </c>
      <c r="H127" s="3">
        <v>120.51</v>
      </c>
      <c r="J127" s="4">
        <f t="shared" si="5"/>
        <v>1.6666666666666666E-2</v>
      </c>
      <c r="K127" s="3">
        <f t="shared" si="3"/>
        <v>7230.6</v>
      </c>
      <c r="N127">
        <v>92</v>
      </c>
      <c r="O127" t="s">
        <v>42</v>
      </c>
      <c r="Q127" t="s">
        <v>7</v>
      </c>
      <c r="R127">
        <v>0.05</v>
      </c>
      <c r="S127" t="s">
        <v>15</v>
      </c>
      <c r="T127" t="s">
        <v>25</v>
      </c>
      <c r="U127">
        <v>115.2</v>
      </c>
      <c r="W127" s="4">
        <v>0.05</v>
      </c>
      <c r="X127">
        <v>2304</v>
      </c>
    </row>
    <row r="128" spans="1:24" x14ac:dyDescent="0.3">
      <c r="A128">
        <v>125</v>
      </c>
      <c r="B128" t="s">
        <v>45</v>
      </c>
      <c r="D128" t="s">
        <v>7</v>
      </c>
      <c r="E128" s="4">
        <v>0.02</v>
      </c>
      <c r="F128" s="1" t="s">
        <v>48</v>
      </c>
      <c r="G128" s="5" t="s">
        <v>25</v>
      </c>
      <c r="H128" s="3">
        <v>143.16999999999999</v>
      </c>
      <c r="J128" s="4">
        <f t="shared" si="5"/>
        <v>0.02</v>
      </c>
      <c r="K128" s="3">
        <f t="shared" si="3"/>
        <v>7158.4999999999991</v>
      </c>
      <c r="O128" t="s">
        <v>674</v>
      </c>
      <c r="U128" s="16">
        <f>AVERAGE(U118:U127)</f>
        <v>149.85700000000003</v>
      </c>
      <c r="W128" s="4"/>
    </row>
    <row r="129" spans="1:24" x14ac:dyDescent="0.3">
      <c r="A129">
        <v>126</v>
      </c>
      <c r="B129" t="s">
        <v>45</v>
      </c>
      <c r="D129" t="s">
        <v>7</v>
      </c>
      <c r="E129" s="4">
        <v>0.1</v>
      </c>
      <c r="F129" s="1" t="s">
        <v>46</v>
      </c>
      <c r="G129" s="5" t="s">
        <v>25</v>
      </c>
      <c r="H129" s="3">
        <v>166.34</v>
      </c>
      <c r="J129" s="4">
        <f t="shared" si="5"/>
        <v>0.1</v>
      </c>
      <c r="K129" s="3">
        <f t="shared" si="3"/>
        <v>1663.3999999999999</v>
      </c>
      <c r="N129">
        <v>95</v>
      </c>
      <c r="O129" t="s">
        <v>42</v>
      </c>
      <c r="Q129" t="s">
        <v>7</v>
      </c>
      <c r="R129">
        <v>3.3333333333333333E-2</v>
      </c>
      <c r="S129" t="s">
        <v>17</v>
      </c>
      <c r="T129" t="s">
        <v>25</v>
      </c>
      <c r="U129">
        <v>95.16</v>
      </c>
      <c r="W129" s="4">
        <v>3.3333333333333333E-2</v>
      </c>
      <c r="X129">
        <v>2854.7999999999997</v>
      </c>
    </row>
    <row r="130" spans="1:24" x14ac:dyDescent="0.3">
      <c r="A130">
        <v>127</v>
      </c>
      <c r="B130" t="s">
        <v>45</v>
      </c>
      <c r="D130" t="s">
        <v>7</v>
      </c>
      <c r="E130" s="4">
        <v>0.1</v>
      </c>
      <c r="F130" s="1" t="s">
        <v>46</v>
      </c>
      <c r="G130" s="5" t="s">
        <v>25</v>
      </c>
      <c r="H130" s="3">
        <v>172.52</v>
      </c>
      <c r="J130" s="4">
        <f t="shared" si="5"/>
        <v>0.1</v>
      </c>
      <c r="K130" s="3">
        <f t="shared" si="3"/>
        <v>1725.2</v>
      </c>
      <c r="N130">
        <v>112</v>
      </c>
      <c r="O130" t="s">
        <v>43</v>
      </c>
      <c r="Q130" t="s">
        <v>7</v>
      </c>
      <c r="R130">
        <v>0.02</v>
      </c>
      <c r="S130" t="s">
        <v>14</v>
      </c>
      <c r="T130" t="s">
        <v>25</v>
      </c>
      <c r="U130">
        <v>124.47</v>
      </c>
      <c r="W130" s="4">
        <v>0.02</v>
      </c>
      <c r="X130">
        <v>6223.5</v>
      </c>
    </row>
    <row r="131" spans="1:24" x14ac:dyDescent="0.3">
      <c r="A131">
        <v>128</v>
      </c>
      <c r="B131" t="s">
        <v>49</v>
      </c>
      <c r="D131" t="s">
        <v>7</v>
      </c>
      <c r="E131" s="4">
        <v>0.1</v>
      </c>
      <c r="G131" s="5" t="s">
        <v>25</v>
      </c>
      <c r="H131" s="3">
        <v>307.97000000000003</v>
      </c>
      <c r="J131" s="4">
        <f t="shared" si="5"/>
        <v>0.1</v>
      </c>
      <c r="K131" s="3">
        <f t="shared" si="3"/>
        <v>3079.7000000000003</v>
      </c>
      <c r="N131">
        <v>113</v>
      </c>
      <c r="O131" t="s">
        <v>43</v>
      </c>
      <c r="Q131" t="s">
        <v>7</v>
      </c>
      <c r="R131">
        <v>0.02</v>
      </c>
      <c r="S131" t="s">
        <v>16</v>
      </c>
      <c r="T131" t="s">
        <v>25</v>
      </c>
      <c r="U131">
        <v>138.11000000000001</v>
      </c>
      <c r="W131" s="4">
        <v>0.02</v>
      </c>
      <c r="X131">
        <v>6905.5000000000009</v>
      </c>
    </row>
    <row r="132" spans="1:24" x14ac:dyDescent="0.3">
      <c r="A132">
        <v>129</v>
      </c>
      <c r="N132">
        <v>119</v>
      </c>
      <c r="O132" t="s">
        <v>43</v>
      </c>
      <c r="Q132" t="s">
        <v>7</v>
      </c>
      <c r="R132">
        <v>0.02</v>
      </c>
      <c r="S132" t="s">
        <v>16</v>
      </c>
      <c r="T132" t="s">
        <v>25</v>
      </c>
      <c r="U132">
        <v>115.73</v>
      </c>
      <c r="W132" s="4">
        <v>0.02</v>
      </c>
      <c r="X132">
        <v>5786.5</v>
      </c>
    </row>
    <row r="133" spans="1:24" x14ac:dyDescent="0.3">
      <c r="A133">
        <v>130</v>
      </c>
      <c r="B133" t="s">
        <v>50</v>
      </c>
      <c r="C133" s="6" t="s">
        <v>51</v>
      </c>
      <c r="D133" t="s">
        <v>19</v>
      </c>
      <c r="E133" s="4">
        <v>0.125</v>
      </c>
      <c r="H133" s="3">
        <v>216.45</v>
      </c>
      <c r="N133">
        <v>125</v>
      </c>
      <c r="O133" t="s">
        <v>45</v>
      </c>
      <c r="Q133" t="s">
        <v>7</v>
      </c>
      <c r="R133">
        <v>0.02</v>
      </c>
      <c r="S133" t="s">
        <v>48</v>
      </c>
      <c r="T133" t="s">
        <v>25</v>
      </c>
      <c r="U133">
        <v>143.16999999999999</v>
      </c>
      <c r="W133" s="4">
        <v>0.02</v>
      </c>
      <c r="X133">
        <v>7158.4999999999991</v>
      </c>
    </row>
    <row r="134" spans="1:24" x14ac:dyDescent="0.3">
      <c r="A134">
        <v>131</v>
      </c>
      <c r="B134" t="s">
        <v>50</v>
      </c>
      <c r="D134" t="s">
        <v>19</v>
      </c>
      <c r="E134" s="4">
        <v>0.2</v>
      </c>
      <c r="H134" s="3">
        <v>126.54</v>
      </c>
      <c r="N134">
        <v>93</v>
      </c>
      <c r="O134" t="s">
        <v>42</v>
      </c>
      <c r="Q134" t="s">
        <v>7</v>
      </c>
      <c r="R134">
        <v>1.6666666666666666E-2</v>
      </c>
      <c r="S134" t="s">
        <v>14</v>
      </c>
      <c r="T134" t="s">
        <v>25</v>
      </c>
      <c r="U134">
        <v>91.44</v>
      </c>
      <c r="W134" s="4">
        <v>1.6666666666666666E-2</v>
      </c>
      <c r="X134">
        <v>5486.4</v>
      </c>
    </row>
    <row r="135" spans="1:24" x14ac:dyDescent="0.3">
      <c r="A135">
        <v>132</v>
      </c>
      <c r="B135" t="s">
        <v>50</v>
      </c>
      <c r="D135" t="s">
        <v>21</v>
      </c>
      <c r="E135" s="4">
        <v>0.05</v>
      </c>
      <c r="H135" s="3">
        <v>101.4</v>
      </c>
      <c r="N135">
        <v>94</v>
      </c>
      <c r="O135" t="s">
        <v>42</v>
      </c>
      <c r="Q135" t="s">
        <v>7</v>
      </c>
      <c r="R135">
        <v>1.6666666666666666E-2</v>
      </c>
      <c r="S135" t="s">
        <v>14</v>
      </c>
      <c r="T135" t="s">
        <v>25</v>
      </c>
      <c r="U135">
        <v>97.94</v>
      </c>
      <c r="W135" s="4">
        <v>1.6666666666666666E-2</v>
      </c>
      <c r="X135">
        <v>5876.4</v>
      </c>
    </row>
    <row r="136" spans="1:24" x14ac:dyDescent="0.3">
      <c r="A136">
        <v>133</v>
      </c>
      <c r="B136" t="s">
        <v>50</v>
      </c>
      <c r="D136" t="s">
        <v>21</v>
      </c>
      <c r="E136" s="4">
        <v>0.05</v>
      </c>
      <c r="H136" s="3">
        <v>97.34</v>
      </c>
      <c r="N136">
        <v>118</v>
      </c>
      <c r="O136" t="s">
        <v>43</v>
      </c>
      <c r="Q136" t="s">
        <v>7</v>
      </c>
      <c r="R136">
        <v>1.6666666666666666E-2</v>
      </c>
      <c r="S136" t="s">
        <v>14</v>
      </c>
      <c r="T136" t="s">
        <v>25</v>
      </c>
      <c r="U136">
        <v>105.18</v>
      </c>
      <c r="W136" s="4">
        <v>1.6666666666666666E-2</v>
      </c>
      <c r="X136">
        <v>6310.8</v>
      </c>
    </row>
    <row r="137" spans="1:24" x14ac:dyDescent="0.3">
      <c r="A137">
        <v>134</v>
      </c>
      <c r="B137" t="s">
        <v>50</v>
      </c>
      <c r="D137" t="s">
        <v>19</v>
      </c>
      <c r="E137" s="4">
        <v>0.125</v>
      </c>
      <c r="H137" s="3">
        <v>253.07</v>
      </c>
      <c r="N137">
        <v>124</v>
      </c>
      <c r="O137" t="s">
        <v>45</v>
      </c>
      <c r="Q137" t="s">
        <v>7</v>
      </c>
      <c r="R137">
        <v>1.6666666666666666E-2</v>
      </c>
      <c r="S137" t="s">
        <v>47</v>
      </c>
      <c r="T137" t="s">
        <v>25</v>
      </c>
      <c r="U137">
        <v>120.51</v>
      </c>
      <c r="W137" s="4">
        <v>1.6666666666666666E-2</v>
      </c>
      <c r="X137">
        <v>7230.6</v>
      </c>
    </row>
    <row r="138" spans="1:24" x14ac:dyDescent="0.3">
      <c r="A138">
        <v>135</v>
      </c>
      <c r="B138" t="s">
        <v>50</v>
      </c>
      <c r="D138" t="s">
        <v>19</v>
      </c>
      <c r="E138" s="4">
        <v>6.25E-2</v>
      </c>
      <c r="H138" s="3">
        <v>212.28</v>
      </c>
      <c r="N138">
        <v>96</v>
      </c>
      <c r="O138" t="s">
        <v>42</v>
      </c>
      <c r="Q138" t="s">
        <v>7</v>
      </c>
      <c r="S138" t="s">
        <v>14</v>
      </c>
      <c r="T138" t="s">
        <v>25</v>
      </c>
      <c r="U138">
        <v>151.21</v>
      </c>
      <c r="W138" s="4">
        <v>1.6092262303875553E-2</v>
      </c>
      <c r="X138">
        <v>9396.4414166666666</v>
      </c>
    </row>
    <row r="139" spans="1:24" x14ac:dyDescent="0.3">
      <c r="A139">
        <v>136</v>
      </c>
      <c r="B139" t="s">
        <v>50</v>
      </c>
      <c r="D139" t="s">
        <v>19</v>
      </c>
      <c r="E139" s="4">
        <v>0.1</v>
      </c>
      <c r="H139" s="3">
        <v>244.73</v>
      </c>
      <c r="N139">
        <v>97</v>
      </c>
      <c r="O139" t="s">
        <v>42</v>
      </c>
      <c r="Q139" t="s">
        <v>7</v>
      </c>
      <c r="S139" t="s">
        <v>14</v>
      </c>
      <c r="T139" t="s">
        <v>25</v>
      </c>
      <c r="U139">
        <v>151.21</v>
      </c>
      <c r="W139" s="4">
        <v>1.6092262303875553E-2</v>
      </c>
      <c r="X139">
        <v>9396.4414166666666</v>
      </c>
    </row>
    <row r="140" spans="1:24" x14ac:dyDescent="0.3">
      <c r="A140">
        <v>137</v>
      </c>
      <c r="B140" t="s">
        <v>50</v>
      </c>
      <c r="D140" t="s">
        <v>21</v>
      </c>
      <c r="E140" s="4">
        <v>2.5000000000000001E-2</v>
      </c>
      <c r="H140" s="3">
        <v>216.45</v>
      </c>
      <c r="N140">
        <v>98</v>
      </c>
      <c r="O140" t="s">
        <v>42</v>
      </c>
      <c r="Q140" t="s">
        <v>7</v>
      </c>
      <c r="S140" t="s">
        <v>14</v>
      </c>
      <c r="T140" t="s">
        <v>25</v>
      </c>
      <c r="U140">
        <v>151.21</v>
      </c>
      <c r="W140" s="4">
        <v>1.6092262303875553E-2</v>
      </c>
      <c r="X140">
        <v>9396.4414166666666</v>
      </c>
    </row>
    <row r="141" spans="1:24" x14ac:dyDescent="0.3">
      <c r="A141">
        <v>138</v>
      </c>
      <c r="B141" t="s">
        <v>50</v>
      </c>
      <c r="D141" t="s">
        <v>21</v>
      </c>
      <c r="E141" s="4">
        <v>6.6666666666666666E-2</v>
      </c>
      <c r="H141" s="3">
        <v>163.15</v>
      </c>
      <c r="O141" t="s">
        <v>675</v>
      </c>
      <c r="U141" s="16">
        <f>AVERAGE(U129:U140)</f>
        <v>123.77833333333335</v>
      </c>
    </row>
    <row r="142" spans="1:24" x14ac:dyDescent="0.3">
      <c r="A142">
        <v>139</v>
      </c>
      <c r="B142" t="s">
        <v>50</v>
      </c>
      <c r="D142" t="s">
        <v>21</v>
      </c>
      <c r="E142" s="4">
        <v>8.3333333333333329E-2</v>
      </c>
      <c r="H142" s="3">
        <v>203.94</v>
      </c>
    </row>
    <row r="143" spans="1:24" x14ac:dyDescent="0.3">
      <c r="A143">
        <v>140</v>
      </c>
      <c r="B143" t="s">
        <v>50</v>
      </c>
      <c r="D143" t="s">
        <v>21</v>
      </c>
      <c r="E143" s="4">
        <v>8.3333333333333329E-2</v>
      </c>
      <c r="H143" s="3">
        <v>200.23</v>
      </c>
    </row>
    <row r="144" spans="1:24" x14ac:dyDescent="0.3">
      <c r="A144">
        <v>141</v>
      </c>
      <c r="B144" t="s">
        <v>50</v>
      </c>
      <c r="D144" t="s">
        <v>19</v>
      </c>
      <c r="E144" s="4">
        <v>0.05</v>
      </c>
      <c r="H144" s="3">
        <v>212.28</v>
      </c>
    </row>
    <row r="145" spans="1:8" x14ac:dyDescent="0.3">
      <c r="A145">
        <v>142</v>
      </c>
      <c r="B145" t="s">
        <v>50</v>
      </c>
      <c r="D145" t="s">
        <v>19</v>
      </c>
      <c r="E145" s="4">
        <v>8.3333333333333329E-2</v>
      </c>
      <c r="H145" s="3">
        <v>261.42</v>
      </c>
    </row>
    <row r="146" spans="1:8" x14ac:dyDescent="0.3">
      <c r="A146">
        <v>143</v>
      </c>
      <c r="B146" t="s">
        <v>50</v>
      </c>
      <c r="D146" t="s">
        <v>19</v>
      </c>
      <c r="E146" s="4">
        <v>0.16666666666666666</v>
      </c>
      <c r="H146" s="3">
        <v>269.3</v>
      </c>
    </row>
    <row r="147" spans="1:8" x14ac:dyDescent="0.3">
      <c r="A147">
        <v>144</v>
      </c>
      <c r="B147" t="s">
        <v>50</v>
      </c>
      <c r="D147" t="s">
        <v>19</v>
      </c>
      <c r="E147" s="4">
        <v>3.3333333333333333E-2</v>
      </c>
      <c r="H147" s="3">
        <v>196.06</v>
      </c>
    </row>
    <row r="148" spans="1:8" x14ac:dyDescent="0.3">
      <c r="A148">
        <v>145</v>
      </c>
      <c r="B148" t="s">
        <v>50</v>
      </c>
      <c r="D148" t="s">
        <v>19</v>
      </c>
      <c r="E148" s="4">
        <v>0.05</v>
      </c>
      <c r="H148" s="3">
        <v>203.94</v>
      </c>
    </row>
    <row r="149" spans="1:8" x14ac:dyDescent="0.3">
      <c r="A149">
        <v>146</v>
      </c>
      <c r="B149" t="s">
        <v>50</v>
      </c>
      <c r="D149" t="s">
        <v>19</v>
      </c>
      <c r="E149" s="4">
        <v>0.05</v>
      </c>
      <c r="H149" s="3">
        <v>281.19</v>
      </c>
    </row>
    <row r="150" spans="1:8" x14ac:dyDescent="0.3">
      <c r="A150">
        <v>147</v>
      </c>
      <c r="B150" t="s">
        <v>50</v>
      </c>
      <c r="D150" t="s">
        <v>19</v>
      </c>
      <c r="E150" s="4">
        <v>6.6666666666666666E-2</v>
      </c>
      <c r="H150" s="3">
        <v>203.94</v>
      </c>
    </row>
    <row r="151" spans="1:8" x14ac:dyDescent="0.3">
      <c r="A151">
        <v>148</v>
      </c>
      <c r="B151" t="s">
        <v>50</v>
      </c>
      <c r="D151" t="s">
        <v>21</v>
      </c>
      <c r="E151" s="4">
        <v>0.05</v>
      </c>
      <c r="H151" s="3">
        <v>271.92</v>
      </c>
    </row>
    <row r="152" spans="1:8" x14ac:dyDescent="0.3">
      <c r="A152">
        <v>149</v>
      </c>
      <c r="B152" t="s">
        <v>50</v>
      </c>
      <c r="D152" t="s">
        <v>21</v>
      </c>
      <c r="E152" s="4">
        <v>6.6666666666666666E-2</v>
      </c>
      <c r="H152" s="3">
        <v>228.51</v>
      </c>
    </row>
    <row r="153" spans="1:8" x14ac:dyDescent="0.3">
      <c r="A153">
        <v>150</v>
      </c>
      <c r="B153" t="s">
        <v>50</v>
      </c>
      <c r="D153" t="s">
        <v>19</v>
      </c>
      <c r="E153" s="4">
        <v>0.33333333333333331</v>
      </c>
      <c r="H153" s="3">
        <v>277.63</v>
      </c>
    </row>
    <row r="154" spans="1:8" x14ac:dyDescent="0.3">
      <c r="A154">
        <v>151</v>
      </c>
      <c r="B154" t="s">
        <v>50</v>
      </c>
      <c r="D154" t="s">
        <v>21</v>
      </c>
      <c r="E154" s="4">
        <v>8.3333333333333329E-2</v>
      </c>
      <c r="H154" s="3">
        <v>208.12</v>
      </c>
    </row>
    <row r="155" spans="1:8" x14ac:dyDescent="0.3">
      <c r="A155">
        <v>152</v>
      </c>
      <c r="B155" t="s">
        <v>50</v>
      </c>
      <c r="D155" t="s">
        <v>19</v>
      </c>
      <c r="E155" s="4">
        <v>0.2</v>
      </c>
      <c r="H155" s="3">
        <v>232.68</v>
      </c>
    </row>
    <row r="156" spans="1:8" x14ac:dyDescent="0.3">
      <c r="A156">
        <v>153</v>
      </c>
      <c r="B156" t="s">
        <v>50</v>
      </c>
      <c r="D156" t="s">
        <v>19</v>
      </c>
      <c r="E156" s="4">
        <v>0.2</v>
      </c>
      <c r="H156" s="3">
        <v>269.3</v>
      </c>
    </row>
    <row r="157" spans="1:8" x14ac:dyDescent="0.3">
      <c r="A157">
        <v>154</v>
      </c>
      <c r="B157" t="s">
        <v>50</v>
      </c>
      <c r="D157" t="s">
        <v>19</v>
      </c>
      <c r="E157" s="4">
        <v>0.2</v>
      </c>
      <c r="H157" s="3">
        <v>353.8</v>
      </c>
    </row>
    <row r="158" spans="1:8" x14ac:dyDescent="0.3">
      <c r="A158">
        <v>155</v>
      </c>
      <c r="B158" t="s">
        <v>50</v>
      </c>
      <c r="D158" t="s">
        <v>21</v>
      </c>
      <c r="E158" s="4">
        <v>6.6666666666666666E-2</v>
      </c>
      <c r="H158" s="3">
        <v>271.92</v>
      </c>
    </row>
    <row r="159" spans="1:8" x14ac:dyDescent="0.3">
      <c r="A159">
        <v>156</v>
      </c>
      <c r="B159" t="s">
        <v>50</v>
      </c>
      <c r="D159" t="s">
        <v>21</v>
      </c>
      <c r="E159" s="4">
        <v>0.16666666666666666</v>
      </c>
      <c r="H159" s="3">
        <v>177.16</v>
      </c>
    </row>
    <row r="160" spans="1:8" x14ac:dyDescent="0.3">
      <c r="A160">
        <v>157</v>
      </c>
      <c r="B160" t="s">
        <v>50</v>
      </c>
      <c r="D160" t="s">
        <v>19</v>
      </c>
      <c r="E160" s="4">
        <v>0.05</v>
      </c>
      <c r="H160" s="3">
        <v>203.94</v>
      </c>
    </row>
    <row r="161" spans="1:8" x14ac:dyDescent="0.3">
      <c r="A161">
        <v>158</v>
      </c>
      <c r="B161" t="s">
        <v>50</v>
      </c>
      <c r="D161" t="s">
        <v>19</v>
      </c>
      <c r="E161" s="4">
        <v>0.05</v>
      </c>
      <c r="H161" s="3">
        <v>142.76</v>
      </c>
    </row>
    <row r="162" spans="1:8" x14ac:dyDescent="0.3">
      <c r="A162">
        <v>159</v>
      </c>
      <c r="B162" t="s">
        <v>50</v>
      </c>
      <c r="D162" t="s">
        <v>19</v>
      </c>
      <c r="E162" s="4">
        <v>0.05</v>
      </c>
      <c r="H162" s="3">
        <v>126.54</v>
      </c>
    </row>
    <row r="163" spans="1:8" x14ac:dyDescent="0.3">
      <c r="A163">
        <v>160</v>
      </c>
      <c r="B163" t="s">
        <v>50</v>
      </c>
      <c r="D163" t="s">
        <v>19</v>
      </c>
      <c r="E163" s="4">
        <v>0.05</v>
      </c>
      <c r="H163" s="3">
        <v>102.92</v>
      </c>
    </row>
    <row r="164" spans="1:8" x14ac:dyDescent="0.3">
      <c r="A164">
        <v>161</v>
      </c>
      <c r="B164" t="s">
        <v>50</v>
      </c>
      <c r="D164" t="s">
        <v>19</v>
      </c>
      <c r="E164" s="4">
        <v>6.25E-2</v>
      </c>
      <c r="H164" s="3">
        <v>151.1</v>
      </c>
    </row>
    <row r="165" spans="1:8" x14ac:dyDescent="0.3">
      <c r="A165">
        <v>162</v>
      </c>
      <c r="B165" t="s">
        <v>50</v>
      </c>
      <c r="D165" t="s">
        <v>19</v>
      </c>
      <c r="E165" s="4">
        <v>6.25E-2</v>
      </c>
      <c r="H165" s="3">
        <v>208.12</v>
      </c>
    </row>
    <row r="166" spans="1:8" x14ac:dyDescent="0.3">
      <c r="A166">
        <v>163</v>
      </c>
      <c r="B166" t="s">
        <v>50</v>
      </c>
      <c r="D166" t="s">
        <v>19</v>
      </c>
      <c r="E166" s="4">
        <v>6.6666666666666666E-2</v>
      </c>
      <c r="H166" s="3">
        <v>183.55</v>
      </c>
    </row>
    <row r="167" spans="1:8" x14ac:dyDescent="0.3">
      <c r="A167">
        <v>164</v>
      </c>
      <c r="B167" t="s">
        <v>50</v>
      </c>
      <c r="D167" t="s">
        <v>19</v>
      </c>
      <c r="E167" s="4">
        <v>0.1</v>
      </c>
      <c r="H167" s="3">
        <v>277.63</v>
      </c>
    </row>
    <row r="168" spans="1:8" x14ac:dyDescent="0.3">
      <c r="A168">
        <v>165</v>
      </c>
      <c r="B168" t="s">
        <v>50</v>
      </c>
      <c r="D168" t="s">
        <v>19</v>
      </c>
      <c r="E168" s="4">
        <v>0.125</v>
      </c>
      <c r="H168" s="3">
        <v>155.27000000000001</v>
      </c>
    </row>
    <row r="169" spans="1:8" x14ac:dyDescent="0.3">
      <c r="A169">
        <v>166</v>
      </c>
      <c r="B169" t="s">
        <v>50</v>
      </c>
      <c r="D169" t="s">
        <v>19</v>
      </c>
      <c r="E169" s="4">
        <v>0.16666666666666666</v>
      </c>
      <c r="H169" s="3">
        <v>171.5</v>
      </c>
    </row>
    <row r="170" spans="1:8" x14ac:dyDescent="0.3">
      <c r="A170">
        <v>167</v>
      </c>
      <c r="B170" t="s">
        <v>50</v>
      </c>
      <c r="D170" t="s">
        <v>21</v>
      </c>
      <c r="E170" s="4">
        <v>2.5000000000000001E-2</v>
      </c>
      <c r="H170" s="3">
        <v>220.63</v>
      </c>
    </row>
    <row r="171" spans="1:8" x14ac:dyDescent="0.3">
      <c r="A171">
        <v>168</v>
      </c>
      <c r="B171" t="s">
        <v>50</v>
      </c>
      <c r="D171" t="s">
        <v>21</v>
      </c>
      <c r="E171" s="4">
        <v>0.05</v>
      </c>
      <c r="H171" s="3">
        <v>110.31</v>
      </c>
    </row>
    <row r="172" spans="1:8" x14ac:dyDescent="0.3">
      <c r="A172">
        <v>169</v>
      </c>
      <c r="B172" t="s">
        <v>50</v>
      </c>
      <c r="D172" t="s">
        <v>21</v>
      </c>
      <c r="E172" s="4">
        <v>0.05</v>
      </c>
      <c r="H172" s="3">
        <v>94.09</v>
      </c>
    </row>
    <row r="173" spans="1:8" x14ac:dyDescent="0.3">
      <c r="A173">
        <v>170</v>
      </c>
      <c r="B173" t="s">
        <v>50</v>
      </c>
      <c r="D173" t="s">
        <v>21</v>
      </c>
      <c r="E173" s="4">
        <v>0.1</v>
      </c>
      <c r="H173" s="3">
        <v>236.84</v>
      </c>
    </row>
    <row r="174" spans="1:8" x14ac:dyDescent="0.3">
      <c r="A174">
        <v>171</v>
      </c>
      <c r="B174" t="s">
        <v>50</v>
      </c>
      <c r="D174" t="s">
        <v>19</v>
      </c>
      <c r="E174" s="4">
        <v>0.125</v>
      </c>
      <c r="H174" s="3">
        <v>151.1</v>
      </c>
    </row>
    <row r="175" spans="1:8" x14ac:dyDescent="0.3">
      <c r="A175">
        <v>172</v>
      </c>
      <c r="B175" t="s">
        <v>50</v>
      </c>
      <c r="D175" t="s">
        <v>21</v>
      </c>
      <c r="E175" s="4">
        <v>2.2222222222222223E-2</v>
      </c>
      <c r="H175" s="3">
        <v>30.78</v>
      </c>
    </row>
    <row r="176" spans="1:8" x14ac:dyDescent="0.3">
      <c r="A176">
        <v>173</v>
      </c>
      <c r="B176" t="s">
        <v>50</v>
      </c>
      <c r="D176" t="s">
        <v>19</v>
      </c>
      <c r="E176" s="4">
        <v>0.05</v>
      </c>
      <c r="H176" s="3">
        <v>122.36</v>
      </c>
    </row>
    <row r="177" spans="1:8" x14ac:dyDescent="0.3">
      <c r="A177">
        <v>174</v>
      </c>
      <c r="B177" t="s">
        <v>50</v>
      </c>
      <c r="D177" t="s">
        <v>21</v>
      </c>
      <c r="E177" s="4">
        <v>3.3333333333333333E-2</v>
      </c>
      <c r="H177" s="3">
        <v>253.9</v>
      </c>
    </row>
    <row r="178" spans="1:8" x14ac:dyDescent="0.3">
      <c r="A178">
        <v>175</v>
      </c>
      <c r="B178" t="s">
        <v>50</v>
      </c>
      <c r="D178" t="s">
        <v>21</v>
      </c>
      <c r="E178" s="4">
        <v>6.6666666666666666E-2</v>
      </c>
      <c r="H178" s="3">
        <v>122.36</v>
      </c>
    </row>
    <row r="179" spans="1:8" x14ac:dyDescent="0.3">
      <c r="A179">
        <v>176</v>
      </c>
      <c r="B179" t="s">
        <v>50</v>
      </c>
      <c r="D179" t="s">
        <v>21</v>
      </c>
      <c r="E179" s="4">
        <v>6.6666666666666666E-2</v>
      </c>
      <c r="H179" s="3">
        <v>203.94</v>
      </c>
    </row>
    <row r="180" spans="1:8" x14ac:dyDescent="0.3">
      <c r="A180">
        <v>177</v>
      </c>
      <c r="B180" t="s">
        <v>50</v>
      </c>
      <c r="D180" t="s">
        <v>21</v>
      </c>
      <c r="E180" s="4">
        <v>6.6666666666666666E-2</v>
      </c>
      <c r="H180" s="3">
        <v>167.33</v>
      </c>
    </row>
    <row r="181" spans="1:8" x14ac:dyDescent="0.3">
      <c r="A181">
        <v>178</v>
      </c>
      <c r="B181" t="s">
        <v>50</v>
      </c>
      <c r="D181" t="s">
        <v>21</v>
      </c>
      <c r="E181" s="4">
        <v>8.3333333333333329E-2</v>
      </c>
      <c r="H181" s="3">
        <v>285.52</v>
      </c>
    </row>
    <row r="182" spans="1:8" x14ac:dyDescent="0.3">
      <c r="A182">
        <v>179</v>
      </c>
      <c r="B182" t="s">
        <v>50</v>
      </c>
      <c r="D182" t="s">
        <v>19</v>
      </c>
      <c r="E182" s="4">
        <v>6.6666666666666666E-2</v>
      </c>
      <c r="H182" s="3">
        <v>183.55</v>
      </c>
    </row>
    <row r="183" spans="1:8" x14ac:dyDescent="0.3">
      <c r="A183">
        <v>180</v>
      </c>
      <c r="B183" t="s">
        <v>50</v>
      </c>
      <c r="D183" t="s">
        <v>21</v>
      </c>
      <c r="E183" s="4">
        <v>0.05</v>
      </c>
      <c r="H183" s="3">
        <v>142.76</v>
      </c>
    </row>
    <row r="184" spans="1:8" x14ac:dyDescent="0.3">
      <c r="A184">
        <v>181</v>
      </c>
      <c r="B184" t="s">
        <v>50</v>
      </c>
      <c r="D184" t="s">
        <v>21</v>
      </c>
      <c r="E184" s="4">
        <v>0.05</v>
      </c>
      <c r="H184" s="3">
        <v>139.05000000000001</v>
      </c>
    </row>
    <row r="185" spans="1:8" x14ac:dyDescent="0.3">
      <c r="A185">
        <v>182</v>
      </c>
      <c r="B185" t="s">
        <v>50</v>
      </c>
      <c r="D185" t="s">
        <v>21</v>
      </c>
      <c r="E185" s="4">
        <v>6.6666666666666666E-2</v>
      </c>
      <c r="H185" s="3">
        <v>126.54</v>
      </c>
    </row>
    <row r="186" spans="1:8" x14ac:dyDescent="0.3">
      <c r="A186">
        <v>183</v>
      </c>
      <c r="B186" t="s">
        <v>50</v>
      </c>
      <c r="D186" t="s">
        <v>19</v>
      </c>
      <c r="E186" s="4">
        <v>3.3333333333333333E-2</v>
      </c>
      <c r="H186" s="3">
        <v>187.72</v>
      </c>
    </row>
    <row r="187" spans="1:8" x14ac:dyDescent="0.3">
      <c r="A187">
        <v>184</v>
      </c>
      <c r="B187" t="s">
        <v>50</v>
      </c>
      <c r="D187" t="s">
        <v>19</v>
      </c>
      <c r="E187" s="4">
        <v>8.3333333333333329E-2</v>
      </c>
      <c r="H187" s="3">
        <v>196.06</v>
      </c>
    </row>
    <row r="188" spans="1:8" x14ac:dyDescent="0.3">
      <c r="A188">
        <v>185</v>
      </c>
      <c r="B188" t="s">
        <v>50</v>
      </c>
      <c r="D188" t="s">
        <v>19</v>
      </c>
      <c r="E188" s="4">
        <v>0.16666666666666666</v>
      </c>
      <c r="H188" s="3">
        <v>203.94</v>
      </c>
    </row>
    <row r="189" spans="1:8" x14ac:dyDescent="0.3">
      <c r="A189">
        <v>186</v>
      </c>
      <c r="B189" t="s">
        <v>50</v>
      </c>
      <c r="D189" t="s">
        <v>19</v>
      </c>
      <c r="E189" s="4">
        <v>0.04</v>
      </c>
      <c r="H189" s="3">
        <v>163.15</v>
      </c>
    </row>
    <row r="190" spans="1:8" x14ac:dyDescent="0.3">
      <c r="A190">
        <v>187</v>
      </c>
      <c r="B190" t="s">
        <v>50</v>
      </c>
      <c r="D190" t="s">
        <v>19</v>
      </c>
      <c r="E190" s="4">
        <v>0.05</v>
      </c>
      <c r="H190" s="3">
        <v>139.05000000000001</v>
      </c>
    </row>
    <row r="191" spans="1:8" x14ac:dyDescent="0.3">
      <c r="A191">
        <v>188</v>
      </c>
      <c r="B191" t="s">
        <v>50</v>
      </c>
      <c r="D191" t="s">
        <v>19</v>
      </c>
      <c r="E191" s="4">
        <v>6.6666666666666666E-2</v>
      </c>
      <c r="H191" s="3">
        <v>191.89</v>
      </c>
    </row>
    <row r="192" spans="1:8" x14ac:dyDescent="0.3">
      <c r="A192">
        <v>189</v>
      </c>
      <c r="B192" t="s">
        <v>50</v>
      </c>
      <c r="D192" t="s">
        <v>19</v>
      </c>
      <c r="E192" s="4">
        <v>0.1</v>
      </c>
      <c r="H192" s="3">
        <v>248.9</v>
      </c>
    </row>
    <row r="193" spans="1:8" x14ac:dyDescent="0.3">
      <c r="A193">
        <v>190</v>
      </c>
      <c r="B193" t="s">
        <v>50</v>
      </c>
      <c r="D193" t="s">
        <v>19</v>
      </c>
      <c r="E193" s="4">
        <v>6.6666666666666666E-2</v>
      </c>
      <c r="H193" s="3">
        <v>185.92</v>
      </c>
    </row>
    <row r="194" spans="1:8" x14ac:dyDescent="0.3">
      <c r="A194">
        <v>191</v>
      </c>
      <c r="B194" t="s">
        <v>50</v>
      </c>
      <c r="D194" t="s">
        <v>19</v>
      </c>
      <c r="E194" s="4">
        <v>6.6666666666666666E-2</v>
      </c>
      <c r="H194" s="3">
        <v>241.02</v>
      </c>
    </row>
    <row r="195" spans="1:8" x14ac:dyDescent="0.3">
      <c r="A195">
        <v>192</v>
      </c>
      <c r="B195" t="s">
        <v>50</v>
      </c>
      <c r="D195" t="s">
        <v>19</v>
      </c>
      <c r="E195" s="4">
        <v>0.125</v>
      </c>
      <c r="H195" s="3">
        <v>302.2</v>
      </c>
    </row>
    <row r="196" spans="1:8" x14ac:dyDescent="0.3">
      <c r="A196">
        <v>193</v>
      </c>
      <c r="B196" t="s">
        <v>50</v>
      </c>
      <c r="D196" t="s">
        <v>19</v>
      </c>
      <c r="E196" s="4">
        <v>0.16666666666666666</v>
      </c>
      <c r="H196" s="3">
        <v>310.08999999999997</v>
      </c>
    </row>
    <row r="197" spans="1:8" x14ac:dyDescent="0.3">
      <c r="A197">
        <v>194</v>
      </c>
      <c r="B197" t="s">
        <v>50</v>
      </c>
      <c r="D197" t="s">
        <v>19</v>
      </c>
      <c r="E197" s="4">
        <v>0.25</v>
      </c>
      <c r="H197" s="3">
        <v>232.68</v>
      </c>
    </row>
    <row r="198" spans="1:8" x14ac:dyDescent="0.3">
      <c r="A198">
        <v>195</v>
      </c>
      <c r="B198" t="s">
        <v>50</v>
      </c>
      <c r="D198" t="s">
        <v>19</v>
      </c>
      <c r="E198" s="4">
        <v>0.33333333333333331</v>
      </c>
      <c r="H198" s="3">
        <v>203.94</v>
      </c>
    </row>
    <row r="199" spans="1:8" x14ac:dyDescent="0.3">
      <c r="A199">
        <v>196</v>
      </c>
      <c r="B199" t="s">
        <v>50</v>
      </c>
      <c r="D199" t="s">
        <v>19</v>
      </c>
      <c r="E199" s="4">
        <v>0.33333333333333331</v>
      </c>
      <c r="H199" s="3">
        <v>326.3</v>
      </c>
    </row>
    <row r="200" spans="1:8" x14ac:dyDescent="0.3">
      <c r="A200">
        <v>197</v>
      </c>
      <c r="B200" t="s">
        <v>50</v>
      </c>
      <c r="D200" t="s">
        <v>21</v>
      </c>
      <c r="E200" s="8">
        <v>6.6666666666666671E-3</v>
      </c>
      <c r="H200" s="3">
        <v>110.31</v>
      </c>
    </row>
    <row r="201" spans="1:8" x14ac:dyDescent="0.3">
      <c r="A201">
        <v>198</v>
      </c>
      <c r="B201" t="s">
        <v>50</v>
      </c>
      <c r="D201" t="s">
        <v>21</v>
      </c>
      <c r="E201" s="8">
        <v>7.1428571428571426E-3</v>
      </c>
      <c r="H201" s="3">
        <v>89.92</v>
      </c>
    </row>
    <row r="202" spans="1:8" x14ac:dyDescent="0.3">
      <c r="A202">
        <v>199</v>
      </c>
      <c r="B202" t="s">
        <v>50</v>
      </c>
      <c r="D202" t="s">
        <v>21</v>
      </c>
      <c r="E202" s="8">
        <v>0.01</v>
      </c>
      <c r="H202" s="3">
        <v>77.63</v>
      </c>
    </row>
    <row r="203" spans="1:8" x14ac:dyDescent="0.3">
      <c r="A203">
        <v>200</v>
      </c>
      <c r="B203" t="s">
        <v>50</v>
      </c>
      <c r="D203" t="s">
        <v>21</v>
      </c>
      <c r="E203" s="8">
        <v>0.01</v>
      </c>
      <c r="H203" s="3">
        <v>73.47</v>
      </c>
    </row>
    <row r="204" spans="1:8" x14ac:dyDescent="0.3">
      <c r="A204">
        <v>201</v>
      </c>
      <c r="B204" t="s">
        <v>50</v>
      </c>
      <c r="D204" t="s">
        <v>21</v>
      </c>
      <c r="E204" s="8">
        <v>1.1363636363636364E-2</v>
      </c>
      <c r="H204" s="3">
        <v>61.18</v>
      </c>
    </row>
    <row r="205" spans="1:8" x14ac:dyDescent="0.3">
      <c r="A205">
        <v>202</v>
      </c>
      <c r="B205" t="s">
        <v>50</v>
      </c>
      <c r="D205" t="s">
        <v>21</v>
      </c>
      <c r="E205" s="4">
        <v>1.2500000000000001E-2</v>
      </c>
      <c r="H205" s="3">
        <v>81.58</v>
      </c>
    </row>
    <row r="206" spans="1:8" x14ac:dyDescent="0.3">
      <c r="A206">
        <v>203</v>
      </c>
      <c r="B206" t="s">
        <v>50</v>
      </c>
      <c r="D206" t="s">
        <v>21</v>
      </c>
      <c r="E206" s="4">
        <v>1.5384615384615385E-2</v>
      </c>
      <c r="H206" s="3">
        <v>106.15</v>
      </c>
    </row>
    <row r="243" spans="2:4" x14ac:dyDescent="0.3">
      <c r="B243" t="s">
        <v>35</v>
      </c>
      <c r="D243" t="s">
        <v>36</v>
      </c>
    </row>
  </sheetData>
  <autoFilter ref="A3:K90"/>
  <sortState ref="N99:X140">
    <sortCondition descending="1" ref="W99:W140"/>
  </sortState>
  <hyperlinks>
    <hyperlink ref="C41" r:id="rId1"/>
    <hyperlink ref="C92" r:id="rId2"/>
    <hyperlink ref="C133" r:id="rId3"/>
    <hyperlink ref="P83" r:id="rId4"/>
  </hyperlinks>
  <pageMargins left="0.7" right="0.7" top="0.75" bottom="0.75" header="0.3" footer="0.3"/>
  <pageSetup orientation="portrait"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21"/>
  <sheetViews>
    <sheetView workbookViewId="0">
      <pane xSplit="1" ySplit="6" topLeftCell="N7" activePane="bottomRight" state="frozen"/>
      <selection pane="topRight" activeCell="B1" sqref="B1"/>
      <selection pane="bottomLeft" activeCell="A3" sqref="A3"/>
      <selection pane="bottomRight" activeCell="S1" sqref="S1:U3"/>
    </sheetView>
  </sheetViews>
  <sheetFormatPr defaultRowHeight="14.4" x14ac:dyDescent="0.3"/>
  <cols>
    <col min="2" max="2" width="30.33203125" customWidth="1"/>
    <col min="3" max="3" width="20.109375" customWidth="1"/>
    <col min="4" max="4" width="24.44140625" bestFit="1" customWidth="1"/>
    <col min="13" max="13" width="14.5546875" bestFit="1" customWidth="1"/>
    <col min="14" max="14" width="17.6640625" bestFit="1" customWidth="1"/>
    <col min="16" max="16" width="12.88671875" bestFit="1" customWidth="1"/>
    <col min="19" max="19" width="24.44140625" bestFit="1" customWidth="1"/>
    <col min="20" max="20" width="13.33203125" bestFit="1" customWidth="1"/>
  </cols>
  <sheetData>
    <row r="1" spans="1:21" x14ac:dyDescent="0.3">
      <c r="B1" t="s">
        <v>665</v>
      </c>
      <c r="T1" t="s">
        <v>677</v>
      </c>
    </row>
    <row r="2" spans="1:21" x14ac:dyDescent="0.3">
      <c r="B2" t="s">
        <v>662</v>
      </c>
      <c r="S2" t="s">
        <v>21</v>
      </c>
      <c r="T2" s="19">
        <f>AVERAGEIF($D$7:$D$421,S2,$M$7:$M$421)</f>
        <v>159.19849056603766</v>
      </c>
      <c r="U2">
        <f>COUNTIF($D$7:$D$421,S2)</f>
        <v>106</v>
      </c>
    </row>
    <row r="3" spans="1:21" x14ac:dyDescent="0.3">
      <c r="B3" t="s">
        <v>666</v>
      </c>
      <c r="S3" t="s">
        <v>62</v>
      </c>
      <c r="T3" s="19">
        <f t="shared" ref="T3" si="0">AVERAGEIF($D$7:$D$421,S3,$M$7:$M$421)</f>
        <v>215.24494983277589</v>
      </c>
      <c r="U3">
        <f t="shared" ref="U3" si="1">COUNTIF($D$7:$D$421,S3)</f>
        <v>299</v>
      </c>
    </row>
    <row r="4" spans="1:21" x14ac:dyDescent="0.3">
      <c r="B4" t="s">
        <v>667</v>
      </c>
      <c r="T4" s="19"/>
    </row>
    <row r="6" spans="1:21" x14ac:dyDescent="0.3">
      <c r="A6" t="s">
        <v>661</v>
      </c>
      <c r="B6" t="s">
        <v>235</v>
      </c>
      <c r="C6" t="s">
        <v>236</v>
      </c>
      <c r="D6" t="s">
        <v>52</v>
      </c>
      <c r="E6" t="s">
        <v>53</v>
      </c>
      <c r="F6" s="1" t="s">
        <v>2</v>
      </c>
      <c r="G6" t="s">
        <v>54</v>
      </c>
      <c r="H6" t="s">
        <v>55</v>
      </c>
      <c r="I6" t="s">
        <v>56</v>
      </c>
      <c r="J6" t="s">
        <v>57</v>
      </c>
      <c r="K6" t="s">
        <v>58</v>
      </c>
      <c r="L6" t="s">
        <v>57</v>
      </c>
      <c r="M6" s="10" t="s">
        <v>59</v>
      </c>
      <c r="N6" t="s">
        <v>60</v>
      </c>
      <c r="O6" t="s">
        <v>660</v>
      </c>
      <c r="P6" t="s">
        <v>668</v>
      </c>
    </row>
    <row r="7" spans="1:21" x14ac:dyDescent="0.3">
      <c r="A7">
        <v>333</v>
      </c>
      <c r="B7" t="s">
        <v>539</v>
      </c>
      <c r="C7" t="s">
        <v>76</v>
      </c>
      <c r="D7" t="s">
        <v>270</v>
      </c>
      <c r="E7">
        <v>3</v>
      </c>
      <c r="F7" s="1" t="s">
        <v>542</v>
      </c>
      <c r="G7" t="s">
        <v>277</v>
      </c>
      <c r="H7" t="s">
        <v>323</v>
      </c>
      <c r="I7" t="s">
        <v>98</v>
      </c>
      <c r="J7" t="s">
        <v>66</v>
      </c>
      <c r="K7" t="s">
        <v>66</v>
      </c>
      <c r="L7" t="s">
        <v>543</v>
      </c>
      <c r="M7" s="11">
        <v>1048.44</v>
      </c>
      <c r="N7" s="9">
        <v>1192</v>
      </c>
      <c r="O7" s="8">
        <v>5</v>
      </c>
      <c r="P7" s="9">
        <f>M7/O7</f>
        <v>209.68800000000002</v>
      </c>
    </row>
    <row r="8" spans="1:21" x14ac:dyDescent="0.3">
      <c r="A8">
        <v>381</v>
      </c>
      <c r="B8" t="s">
        <v>599</v>
      </c>
      <c r="C8" t="s">
        <v>614</v>
      </c>
      <c r="D8" t="s">
        <v>270</v>
      </c>
      <c r="E8">
        <v>3</v>
      </c>
      <c r="F8" s="1" t="s">
        <v>542</v>
      </c>
      <c r="G8" t="s">
        <v>94</v>
      </c>
      <c r="H8" t="s">
        <v>323</v>
      </c>
      <c r="I8" t="s">
        <v>98</v>
      </c>
      <c r="J8" t="s">
        <v>66</v>
      </c>
      <c r="K8" t="s">
        <v>66</v>
      </c>
      <c r="L8" t="s">
        <v>615</v>
      </c>
      <c r="M8" s="11">
        <v>555.27</v>
      </c>
      <c r="N8" s="9">
        <v>631</v>
      </c>
      <c r="O8" s="8">
        <v>5</v>
      </c>
      <c r="P8" s="9">
        <f t="shared" ref="P8:P71" si="2">M8/O8</f>
        <v>111.054</v>
      </c>
    </row>
    <row r="9" spans="1:21" x14ac:dyDescent="0.3">
      <c r="A9">
        <v>332</v>
      </c>
      <c r="B9" t="s">
        <v>539</v>
      </c>
      <c r="C9" t="s">
        <v>76</v>
      </c>
      <c r="D9" t="s">
        <v>270</v>
      </c>
      <c r="E9">
        <v>3</v>
      </c>
      <c r="F9" s="1" t="s">
        <v>540</v>
      </c>
      <c r="G9" t="s">
        <v>277</v>
      </c>
      <c r="H9" t="s">
        <v>323</v>
      </c>
      <c r="I9" t="s">
        <v>98</v>
      </c>
      <c r="J9" t="s">
        <v>66</v>
      </c>
      <c r="K9" t="s">
        <v>66</v>
      </c>
      <c r="L9" t="s">
        <v>541</v>
      </c>
      <c r="M9" s="11">
        <v>843.57</v>
      </c>
      <c r="N9" s="9">
        <v>959</v>
      </c>
      <c r="O9" s="8">
        <v>3</v>
      </c>
      <c r="P9" s="9">
        <f t="shared" si="2"/>
        <v>281.19</v>
      </c>
    </row>
    <row r="10" spans="1:21" x14ac:dyDescent="0.3">
      <c r="A10">
        <v>132</v>
      </c>
      <c r="B10" t="s">
        <v>251</v>
      </c>
      <c r="C10" t="s">
        <v>76</v>
      </c>
      <c r="D10" t="s">
        <v>270</v>
      </c>
      <c r="E10">
        <v>3</v>
      </c>
      <c r="F10" s="1" t="s">
        <v>273</v>
      </c>
      <c r="G10" t="s">
        <v>97</v>
      </c>
      <c r="H10" t="s">
        <v>274</v>
      </c>
      <c r="I10" t="s">
        <v>98</v>
      </c>
      <c r="J10" t="s">
        <v>66</v>
      </c>
      <c r="K10" t="s">
        <v>66</v>
      </c>
      <c r="L10" t="s">
        <v>275</v>
      </c>
      <c r="M10" s="11">
        <v>508</v>
      </c>
      <c r="N10" s="9">
        <v>577.5</v>
      </c>
      <c r="O10" s="8">
        <v>1</v>
      </c>
      <c r="P10" s="9">
        <f t="shared" si="2"/>
        <v>508</v>
      </c>
    </row>
    <row r="11" spans="1:21" x14ac:dyDescent="0.3">
      <c r="A11">
        <v>376</v>
      </c>
      <c r="B11" t="s">
        <v>599</v>
      </c>
      <c r="C11" t="s">
        <v>76</v>
      </c>
      <c r="D11" t="s">
        <v>270</v>
      </c>
      <c r="E11">
        <v>3</v>
      </c>
      <c r="F11" s="1" t="s">
        <v>273</v>
      </c>
      <c r="G11" t="s">
        <v>97</v>
      </c>
      <c r="H11" t="s">
        <v>274</v>
      </c>
      <c r="I11" t="s">
        <v>98</v>
      </c>
      <c r="J11" t="s">
        <v>66</v>
      </c>
      <c r="K11" t="s">
        <v>66</v>
      </c>
      <c r="L11" t="s">
        <v>609</v>
      </c>
      <c r="M11" s="11">
        <v>398.14</v>
      </c>
      <c r="N11" s="9">
        <v>452.5</v>
      </c>
      <c r="O11" s="8">
        <v>1</v>
      </c>
      <c r="P11" s="9">
        <f t="shared" si="2"/>
        <v>398.14</v>
      </c>
    </row>
    <row r="12" spans="1:21" x14ac:dyDescent="0.3">
      <c r="A12">
        <v>131</v>
      </c>
      <c r="B12" t="s">
        <v>251</v>
      </c>
      <c r="C12" t="s">
        <v>76</v>
      </c>
      <c r="D12" t="s">
        <v>270</v>
      </c>
      <c r="E12">
        <v>3</v>
      </c>
      <c r="F12" s="1" t="s">
        <v>271</v>
      </c>
      <c r="G12" t="s">
        <v>63</v>
      </c>
      <c r="H12" t="s">
        <v>64</v>
      </c>
      <c r="I12" t="s">
        <v>98</v>
      </c>
      <c r="J12" t="s">
        <v>66</v>
      </c>
      <c r="K12" t="s">
        <v>66</v>
      </c>
      <c r="L12" t="s">
        <v>272</v>
      </c>
      <c r="M12" s="11">
        <v>487.6</v>
      </c>
      <c r="N12" s="9">
        <v>554.5</v>
      </c>
      <c r="O12" s="8">
        <v>0.75</v>
      </c>
      <c r="P12" s="9">
        <f t="shared" si="2"/>
        <v>650.13333333333333</v>
      </c>
    </row>
    <row r="13" spans="1:21" x14ac:dyDescent="0.3">
      <c r="A13">
        <v>334</v>
      </c>
      <c r="B13" t="s">
        <v>539</v>
      </c>
      <c r="C13" t="s">
        <v>76</v>
      </c>
      <c r="D13" t="s">
        <v>259</v>
      </c>
      <c r="E13">
        <v>1</v>
      </c>
      <c r="F13" s="1" t="s">
        <v>271</v>
      </c>
      <c r="G13" t="s">
        <v>94</v>
      </c>
      <c r="H13" t="s">
        <v>86</v>
      </c>
      <c r="I13" t="s">
        <v>98</v>
      </c>
      <c r="J13" t="s">
        <v>66</v>
      </c>
      <c r="K13" t="s">
        <v>66</v>
      </c>
      <c r="L13" t="s">
        <v>544</v>
      </c>
      <c r="M13" s="11">
        <v>237.78</v>
      </c>
      <c r="N13" s="9">
        <v>270.25</v>
      </c>
      <c r="O13" s="8">
        <v>0.75</v>
      </c>
      <c r="P13" s="9">
        <f t="shared" si="2"/>
        <v>317.04000000000002</v>
      </c>
    </row>
    <row r="14" spans="1:21" x14ac:dyDescent="0.3">
      <c r="A14">
        <v>123</v>
      </c>
      <c r="B14" t="s">
        <v>251</v>
      </c>
      <c r="C14" t="s">
        <v>258</v>
      </c>
      <c r="D14" t="s">
        <v>259</v>
      </c>
      <c r="E14">
        <v>1</v>
      </c>
      <c r="F14" s="1" t="s">
        <v>256</v>
      </c>
      <c r="G14" t="s">
        <v>94</v>
      </c>
      <c r="H14" t="s">
        <v>86</v>
      </c>
      <c r="I14" t="s">
        <v>98</v>
      </c>
      <c r="J14" t="s">
        <v>66</v>
      </c>
      <c r="K14" t="s">
        <v>66</v>
      </c>
      <c r="L14" t="s">
        <v>260</v>
      </c>
      <c r="M14" s="11">
        <v>285.05</v>
      </c>
      <c r="N14" s="9">
        <v>324</v>
      </c>
      <c r="O14" s="8">
        <v>0.5</v>
      </c>
      <c r="P14" s="9">
        <f t="shared" si="2"/>
        <v>570.1</v>
      </c>
    </row>
    <row r="15" spans="1:21" x14ac:dyDescent="0.3">
      <c r="A15">
        <v>133</v>
      </c>
      <c r="B15" t="s">
        <v>251</v>
      </c>
      <c r="C15" t="s">
        <v>76</v>
      </c>
      <c r="D15" t="s">
        <v>7</v>
      </c>
      <c r="E15">
        <v>1</v>
      </c>
      <c r="F15" s="1" t="s">
        <v>276</v>
      </c>
      <c r="G15" t="s">
        <v>277</v>
      </c>
      <c r="H15">
        <v>115</v>
      </c>
      <c r="I15" t="s">
        <v>107</v>
      </c>
      <c r="J15" t="s">
        <v>66</v>
      </c>
      <c r="K15" t="s">
        <v>66</v>
      </c>
      <c r="L15" t="s">
        <v>278</v>
      </c>
      <c r="M15" s="11">
        <v>169.95</v>
      </c>
      <c r="N15" s="9">
        <v>193.25</v>
      </c>
      <c r="O15" s="4">
        <f>13/745.7</f>
        <v>1.7433284162531849E-2</v>
      </c>
      <c r="P15" s="9">
        <f t="shared" si="2"/>
        <v>9748.5934615384613</v>
      </c>
    </row>
    <row r="16" spans="1:21" x14ac:dyDescent="0.3">
      <c r="A16">
        <v>209</v>
      </c>
      <c r="B16" t="s">
        <v>251</v>
      </c>
      <c r="C16" t="s">
        <v>381</v>
      </c>
      <c r="D16" t="s">
        <v>62</v>
      </c>
      <c r="E16">
        <v>1</v>
      </c>
      <c r="F16" s="1" t="s">
        <v>273</v>
      </c>
      <c r="G16" t="s">
        <v>68</v>
      </c>
      <c r="H16">
        <v>115</v>
      </c>
      <c r="I16" t="s">
        <v>105</v>
      </c>
      <c r="J16" t="s">
        <v>66</v>
      </c>
      <c r="K16" t="s">
        <v>66</v>
      </c>
      <c r="L16" t="s">
        <v>383</v>
      </c>
      <c r="M16" s="11">
        <v>290.14999999999998</v>
      </c>
      <c r="N16" s="9">
        <v>329.75</v>
      </c>
      <c r="O16" s="8">
        <v>1</v>
      </c>
      <c r="P16" s="9">
        <f t="shared" si="2"/>
        <v>290.14999999999998</v>
      </c>
    </row>
    <row r="17" spans="1:16" x14ac:dyDescent="0.3">
      <c r="A17">
        <v>227</v>
      </c>
      <c r="B17" t="s">
        <v>384</v>
      </c>
      <c r="C17" t="s">
        <v>266</v>
      </c>
      <c r="D17" t="s">
        <v>62</v>
      </c>
      <c r="E17">
        <v>1</v>
      </c>
      <c r="F17" s="1" t="s">
        <v>273</v>
      </c>
      <c r="G17" t="s">
        <v>68</v>
      </c>
      <c r="H17" t="s">
        <v>64</v>
      </c>
      <c r="I17" t="s">
        <v>105</v>
      </c>
      <c r="J17" t="s">
        <v>66</v>
      </c>
      <c r="K17" t="s">
        <v>66</v>
      </c>
      <c r="L17" t="s">
        <v>407</v>
      </c>
      <c r="M17" s="11">
        <v>387.49</v>
      </c>
      <c r="N17" s="9">
        <v>440.5</v>
      </c>
      <c r="O17" s="8">
        <v>1</v>
      </c>
      <c r="P17" s="9">
        <f t="shared" si="2"/>
        <v>387.49</v>
      </c>
    </row>
    <row r="18" spans="1:16" x14ac:dyDescent="0.3">
      <c r="A18">
        <v>228</v>
      </c>
      <c r="B18" t="s">
        <v>384</v>
      </c>
      <c r="C18" t="s">
        <v>266</v>
      </c>
      <c r="D18" t="s">
        <v>62</v>
      </c>
      <c r="E18">
        <v>1</v>
      </c>
      <c r="F18" s="1" t="s">
        <v>273</v>
      </c>
      <c r="G18" t="s">
        <v>63</v>
      </c>
      <c r="H18">
        <v>575</v>
      </c>
      <c r="I18" t="s">
        <v>105</v>
      </c>
      <c r="J18" t="s">
        <v>66</v>
      </c>
      <c r="K18" t="s">
        <v>66</v>
      </c>
      <c r="L18" t="s">
        <v>408</v>
      </c>
      <c r="M18" s="11">
        <v>272.07</v>
      </c>
      <c r="N18" s="9">
        <v>309.25</v>
      </c>
      <c r="O18" s="8">
        <v>1</v>
      </c>
      <c r="P18" s="9">
        <f t="shared" si="2"/>
        <v>272.07</v>
      </c>
    </row>
    <row r="19" spans="1:16" x14ac:dyDescent="0.3">
      <c r="A19">
        <v>325</v>
      </c>
      <c r="B19" t="s">
        <v>473</v>
      </c>
      <c r="D19" t="s">
        <v>62</v>
      </c>
      <c r="E19">
        <v>1</v>
      </c>
      <c r="F19" s="1" t="s">
        <v>273</v>
      </c>
      <c r="G19" t="s">
        <v>68</v>
      </c>
      <c r="H19" t="s">
        <v>64</v>
      </c>
      <c r="I19" t="s">
        <v>98</v>
      </c>
      <c r="J19" t="s">
        <v>66</v>
      </c>
      <c r="K19" t="s">
        <v>66</v>
      </c>
      <c r="L19" t="s">
        <v>531</v>
      </c>
      <c r="M19" s="11">
        <v>346.23</v>
      </c>
      <c r="N19" s="9">
        <v>393.5</v>
      </c>
      <c r="O19" s="8">
        <v>1</v>
      </c>
      <c r="P19" s="9">
        <f t="shared" si="2"/>
        <v>346.23</v>
      </c>
    </row>
    <row r="20" spans="1:16" x14ac:dyDescent="0.3">
      <c r="A20">
        <v>326</v>
      </c>
      <c r="B20" t="s">
        <v>473</v>
      </c>
      <c r="D20" t="s">
        <v>62</v>
      </c>
      <c r="E20">
        <v>1</v>
      </c>
      <c r="F20" s="1" t="s">
        <v>273</v>
      </c>
      <c r="G20" t="s">
        <v>68</v>
      </c>
      <c r="H20">
        <v>230</v>
      </c>
      <c r="I20" t="s">
        <v>105</v>
      </c>
      <c r="J20" t="s">
        <v>66</v>
      </c>
      <c r="K20" t="s">
        <v>66</v>
      </c>
      <c r="L20" t="s">
        <v>532</v>
      </c>
      <c r="M20" s="11">
        <v>351.79</v>
      </c>
      <c r="N20" s="9">
        <v>400</v>
      </c>
      <c r="O20" s="8">
        <v>1</v>
      </c>
      <c r="P20" s="9">
        <f t="shared" si="2"/>
        <v>351.79</v>
      </c>
    </row>
    <row r="21" spans="1:16" x14ac:dyDescent="0.3">
      <c r="A21">
        <v>327</v>
      </c>
      <c r="B21" t="s">
        <v>473</v>
      </c>
      <c r="D21" t="s">
        <v>62</v>
      </c>
      <c r="E21">
        <v>1</v>
      </c>
      <c r="F21" s="1" t="s">
        <v>273</v>
      </c>
      <c r="G21" t="s">
        <v>68</v>
      </c>
      <c r="H21">
        <v>460</v>
      </c>
      <c r="I21" t="s">
        <v>105</v>
      </c>
      <c r="J21" t="s">
        <v>66</v>
      </c>
      <c r="K21" t="s">
        <v>66</v>
      </c>
      <c r="L21" t="s">
        <v>533</v>
      </c>
      <c r="M21" s="11">
        <v>368.22</v>
      </c>
      <c r="N21" s="9">
        <v>418.5</v>
      </c>
      <c r="O21" s="8">
        <v>1</v>
      </c>
      <c r="P21" s="9">
        <f t="shared" si="2"/>
        <v>368.22</v>
      </c>
    </row>
    <row r="22" spans="1:16" x14ac:dyDescent="0.3">
      <c r="A22">
        <v>363</v>
      </c>
      <c r="B22" t="s">
        <v>589</v>
      </c>
      <c r="C22" t="s">
        <v>266</v>
      </c>
      <c r="D22" t="s">
        <v>62</v>
      </c>
      <c r="E22">
        <v>1</v>
      </c>
      <c r="F22" s="1" t="s">
        <v>273</v>
      </c>
      <c r="G22" t="s">
        <v>101</v>
      </c>
      <c r="H22" t="s">
        <v>64</v>
      </c>
      <c r="I22" t="s">
        <v>107</v>
      </c>
      <c r="J22" t="s">
        <v>66</v>
      </c>
      <c r="K22" t="s">
        <v>66</v>
      </c>
      <c r="L22" t="s">
        <v>594</v>
      </c>
      <c r="M22" s="11">
        <v>272.54000000000002</v>
      </c>
      <c r="N22" s="9">
        <v>309.75</v>
      </c>
      <c r="O22" s="8">
        <v>1</v>
      </c>
      <c r="P22" s="9">
        <f t="shared" si="2"/>
        <v>272.54000000000002</v>
      </c>
    </row>
    <row r="23" spans="1:16" x14ac:dyDescent="0.3">
      <c r="A23">
        <v>364</v>
      </c>
      <c r="B23" t="s">
        <v>589</v>
      </c>
      <c r="C23" t="s">
        <v>266</v>
      </c>
      <c r="D23" t="s">
        <v>62</v>
      </c>
      <c r="E23">
        <v>1</v>
      </c>
      <c r="F23" s="1" t="s">
        <v>273</v>
      </c>
      <c r="G23" t="s">
        <v>101</v>
      </c>
      <c r="H23">
        <v>460</v>
      </c>
      <c r="I23" t="s">
        <v>107</v>
      </c>
      <c r="J23" t="s">
        <v>66</v>
      </c>
      <c r="K23" t="s">
        <v>66</v>
      </c>
      <c r="L23" t="s">
        <v>595</v>
      </c>
      <c r="M23" s="11">
        <v>284.13</v>
      </c>
      <c r="N23" s="9">
        <v>323</v>
      </c>
      <c r="O23" s="8">
        <v>1</v>
      </c>
      <c r="P23" s="9">
        <f t="shared" si="2"/>
        <v>284.13</v>
      </c>
    </row>
    <row r="24" spans="1:16" x14ac:dyDescent="0.3">
      <c r="A24">
        <v>375</v>
      </c>
      <c r="B24" t="s">
        <v>599</v>
      </c>
      <c r="C24" t="s">
        <v>600</v>
      </c>
      <c r="D24" t="s">
        <v>62</v>
      </c>
      <c r="E24">
        <v>1</v>
      </c>
      <c r="F24" s="1" t="s">
        <v>273</v>
      </c>
      <c r="G24" t="s">
        <v>68</v>
      </c>
      <c r="H24" t="s">
        <v>64</v>
      </c>
      <c r="I24" t="s">
        <v>98</v>
      </c>
      <c r="J24" t="s">
        <v>66</v>
      </c>
      <c r="K24" t="s">
        <v>66</v>
      </c>
      <c r="L24" t="s">
        <v>608</v>
      </c>
      <c r="M24" s="11">
        <v>319.82</v>
      </c>
      <c r="N24" s="9">
        <v>363.5</v>
      </c>
      <c r="O24" s="8">
        <v>1</v>
      </c>
      <c r="P24" s="9">
        <f t="shared" si="2"/>
        <v>319.82</v>
      </c>
    </row>
    <row r="25" spans="1:16" x14ac:dyDescent="0.3">
      <c r="A25">
        <v>380</v>
      </c>
      <c r="B25" t="s">
        <v>599</v>
      </c>
      <c r="C25" t="s">
        <v>76</v>
      </c>
      <c r="D25" t="s">
        <v>62</v>
      </c>
      <c r="E25">
        <v>1</v>
      </c>
      <c r="F25" s="1" t="s">
        <v>273</v>
      </c>
      <c r="G25" t="s">
        <v>101</v>
      </c>
      <c r="H25" t="s">
        <v>64</v>
      </c>
      <c r="I25" t="s">
        <v>98</v>
      </c>
      <c r="J25" t="s">
        <v>66</v>
      </c>
      <c r="K25" t="s">
        <v>66</v>
      </c>
      <c r="L25" t="s">
        <v>613</v>
      </c>
      <c r="M25" s="11">
        <v>214.85</v>
      </c>
      <c r="N25" s="9">
        <v>244.25</v>
      </c>
      <c r="O25" s="8">
        <v>1</v>
      </c>
      <c r="P25" s="9">
        <f t="shared" si="2"/>
        <v>214.85</v>
      </c>
    </row>
    <row r="26" spans="1:16" x14ac:dyDescent="0.3">
      <c r="A26">
        <v>399</v>
      </c>
      <c r="B26" t="s">
        <v>625</v>
      </c>
      <c r="C26" t="s">
        <v>626</v>
      </c>
      <c r="D26" t="s">
        <v>62</v>
      </c>
      <c r="E26">
        <v>1</v>
      </c>
      <c r="F26" s="1" t="s">
        <v>273</v>
      </c>
      <c r="G26" t="s">
        <v>68</v>
      </c>
      <c r="H26">
        <v>115</v>
      </c>
      <c r="I26" t="s">
        <v>69</v>
      </c>
      <c r="J26" t="s">
        <v>66</v>
      </c>
      <c r="K26" t="s">
        <v>66</v>
      </c>
      <c r="L26" t="s">
        <v>637</v>
      </c>
      <c r="M26" s="11">
        <v>440</v>
      </c>
      <c r="N26" s="9">
        <v>500</v>
      </c>
      <c r="O26" s="8">
        <v>1</v>
      </c>
      <c r="P26" s="9">
        <f t="shared" si="2"/>
        <v>440</v>
      </c>
    </row>
    <row r="27" spans="1:16" x14ac:dyDescent="0.3">
      <c r="A27">
        <v>169</v>
      </c>
      <c r="B27" t="s">
        <v>251</v>
      </c>
      <c r="C27" t="s">
        <v>76</v>
      </c>
      <c r="D27" t="s">
        <v>62</v>
      </c>
      <c r="E27">
        <v>1</v>
      </c>
      <c r="F27" s="1" t="s">
        <v>271</v>
      </c>
      <c r="G27" t="s">
        <v>68</v>
      </c>
      <c r="H27" t="s">
        <v>323</v>
      </c>
      <c r="I27" t="s">
        <v>98</v>
      </c>
      <c r="J27" t="s">
        <v>66</v>
      </c>
      <c r="K27" t="s">
        <v>66</v>
      </c>
      <c r="L27" t="s">
        <v>324</v>
      </c>
      <c r="M27" s="11">
        <v>526.54</v>
      </c>
      <c r="N27" s="9">
        <v>598.5</v>
      </c>
      <c r="O27" s="8">
        <v>0.75</v>
      </c>
      <c r="P27" s="9">
        <f t="shared" si="2"/>
        <v>702.05333333333328</v>
      </c>
    </row>
    <row r="28" spans="1:16" x14ac:dyDescent="0.3">
      <c r="A28">
        <v>170</v>
      </c>
      <c r="B28" t="s">
        <v>251</v>
      </c>
      <c r="C28" t="s">
        <v>76</v>
      </c>
      <c r="D28" t="s">
        <v>62</v>
      </c>
      <c r="E28">
        <v>1</v>
      </c>
      <c r="F28" s="1" t="s">
        <v>271</v>
      </c>
      <c r="G28" t="s">
        <v>68</v>
      </c>
      <c r="H28" t="s">
        <v>323</v>
      </c>
      <c r="I28" t="s">
        <v>98</v>
      </c>
      <c r="J28" t="s">
        <v>66</v>
      </c>
      <c r="K28" t="s">
        <v>66</v>
      </c>
      <c r="L28" t="s">
        <v>325</v>
      </c>
      <c r="M28" s="11">
        <v>602.97</v>
      </c>
      <c r="N28" s="9">
        <v>685.5</v>
      </c>
      <c r="O28" s="8">
        <v>0.75</v>
      </c>
      <c r="P28" s="9">
        <f t="shared" si="2"/>
        <v>803.96</v>
      </c>
    </row>
    <row r="29" spans="1:16" x14ac:dyDescent="0.3">
      <c r="A29">
        <v>171</v>
      </c>
      <c r="B29" t="s">
        <v>251</v>
      </c>
      <c r="C29" t="s">
        <v>76</v>
      </c>
      <c r="D29" t="s">
        <v>62</v>
      </c>
      <c r="E29">
        <v>1</v>
      </c>
      <c r="F29" s="1" t="s">
        <v>326</v>
      </c>
      <c r="G29" t="s">
        <v>68</v>
      </c>
      <c r="H29" t="s">
        <v>64</v>
      </c>
      <c r="I29" t="s">
        <v>105</v>
      </c>
      <c r="J29" t="s">
        <v>66</v>
      </c>
      <c r="K29" t="s">
        <v>66</v>
      </c>
      <c r="L29" t="s">
        <v>327</v>
      </c>
      <c r="M29" s="11">
        <v>358.75</v>
      </c>
      <c r="N29" s="9">
        <v>407.75</v>
      </c>
      <c r="O29" s="8">
        <v>0.75</v>
      </c>
      <c r="P29" s="9">
        <f t="shared" si="2"/>
        <v>478.33333333333331</v>
      </c>
    </row>
    <row r="30" spans="1:16" x14ac:dyDescent="0.3">
      <c r="A30">
        <v>172</v>
      </c>
      <c r="B30" t="s">
        <v>251</v>
      </c>
      <c r="C30" t="s">
        <v>76</v>
      </c>
      <c r="D30" t="s">
        <v>62</v>
      </c>
      <c r="E30">
        <v>1</v>
      </c>
      <c r="F30" s="1" t="s">
        <v>328</v>
      </c>
      <c r="G30" t="s">
        <v>68</v>
      </c>
      <c r="H30">
        <v>115</v>
      </c>
      <c r="I30" t="s">
        <v>105</v>
      </c>
      <c r="J30" t="s">
        <v>66</v>
      </c>
      <c r="K30" t="s">
        <v>66</v>
      </c>
      <c r="L30" t="s">
        <v>329</v>
      </c>
      <c r="M30" s="11">
        <v>242.87</v>
      </c>
      <c r="N30" s="9">
        <v>276</v>
      </c>
      <c r="O30" s="8">
        <v>0.75</v>
      </c>
      <c r="P30" s="9">
        <f t="shared" si="2"/>
        <v>323.82666666666665</v>
      </c>
    </row>
    <row r="31" spans="1:16" x14ac:dyDescent="0.3">
      <c r="A31">
        <v>205</v>
      </c>
      <c r="B31" t="s">
        <v>251</v>
      </c>
      <c r="C31" t="s">
        <v>372</v>
      </c>
      <c r="D31" t="s">
        <v>62</v>
      </c>
      <c r="E31">
        <v>1</v>
      </c>
      <c r="F31" s="1" t="s">
        <v>271</v>
      </c>
      <c r="G31" t="s">
        <v>68</v>
      </c>
      <c r="H31">
        <v>115</v>
      </c>
      <c r="I31" t="s">
        <v>98</v>
      </c>
      <c r="J31" t="s">
        <v>66</v>
      </c>
      <c r="K31" t="s">
        <v>66</v>
      </c>
      <c r="L31" t="s">
        <v>377</v>
      </c>
      <c r="M31" s="11">
        <v>356.9</v>
      </c>
      <c r="N31" s="9">
        <v>405.75</v>
      </c>
      <c r="O31" s="8">
        <v>0.75</v>
      </c>
      <c r="P31" s="9">
        <f t="shared" si="2"/>
        <v>475.86666666666662</v>
      </c>
    </row>
    <row r="32" spans="1:16" x14ac:dyDescent="0.3">
      <c r="A32">
        <v>213</v>
      </c>
      <c r="B32" t="s">
        <v>384</v>
      </c>
      <c r="C32" t="s">
        <v>385</v>
      </c>
      <c r="D32" t="s">
        <v>62</v>
      </c>
      <c r="E32">
        <v>1</v>
      </c>
      <c r="F32" s="1" t="s">
        <v>271</v>
      </c>
      <c r="G32" t="s">
        <v>68</v>
      </c>
      <c r="H32">
        <v>115</v>
      </c>
      <c r="I32" t="s">
        <v>105</v>
      </c>
      <c r="J32" t="s">
        <v>66</v>
      </c>
      <c r="K32" t="s">
        <v>66</v>
      </c>
      <c r="L32" t="s">
        <v>389</v>
      </c>
      <c r="M32" s="11">
        <v>240.09</v>
      </c>
      <c r="N32" s="9">
        <v>273</v>
      </c>
      <c r="O32" s="8">
        <v>0.75</v>
      </c>
      <c r="P32" s="9">
        <f t="shared" si="2"/>
        <v>320.12</v>
      </c>
    </row>
    <row r="33" spans="1:16" x14ac:dyDescent="0.3">
      <c r="A33">
        <v>320</v>
      </c>
      <c r="B33" t="s">
        <v>473</v>
      </c>
      <c r="D33" t="s">
        <v>62</v>
      </c>
      <c r="E33">
        <v>1</v>
      </c>
      <c r="F33" s="1" t="s">
        <v>271</v>
      </c>
      <c r="G33" t="s">
        <v>68</v>
      </c>
      <c r="H33" t="s">
        <v>64</v>
      </c>
      <c r="I33" t="s">
        <v>105</v>
      </c>
      <c r="J33" t="s">
        <v>66</v>
      </c>
      <c r="K33" t="s">
        <v>66</v>
      </c>
      <c r="L33" t="s">
        <v>526</v>
      </c>
      <c r="M33" s="11">
        <v>327.23</v>
      </c>
      <c r="N33" s="9">
        <v>372</v>
      </c>
      <c r="O33" s="8">
        <v>0.75</v>
      </c>
      <c r="P33" s="9">
        <f t="shared" si="2"/>
        <v>436.30666666666667</v>
      </c>
    </row>
    <row r="34" spans="1:16" x14ac:dyDescent="0.3">
      <c r="A34">
        <v>321</v>
      </c>
      <c r="B34" t="s">
        <v>473</v>
      </c>
      <c r="D34" t="s">
        <v>62</v>
      </c>
      <c r="E34">
        <v>1</v>
      </c>
      <c r="F34" s="1" t="s">
        <v>271</v>
      </c>
      <c r="G34" t="s">
        <v>68</v>
      </c>
      <c r="H34">
        <v>460</v>
      </c>
      <c r="I34" t="s">
        <v>105</v>
      </c>
      <c r="J34" t="s">
        <v>66</v>
      </c>
      <c r="K34" t="s">
        <v>66</v>
      </c>
      <c r="L34" t="s">
        <v>527</v>
      </c>
      <c r="M34" s="11">
        <v>331.4</v>
      </c>
      <c r="N34" s="9">
        <v>376.75</v>
      </c>
      <c r="O34" s="8">
        <v>0.75</v>
      </c>
      <c r="P34" s="9">
        <f t="shared" si="2"/>
        <v>441.86666666666662</v>
      </c>
    </row>
    <row r="35" spans="1:16" x14ac:dyDescent="0.3">
      <c r="A35">
        <v>322</v>
      </c>
      <c r="B35" t="s">
        <v>473</v>
      </c>
      <c r="D35" t="s">
        <v>62</v>
      </c>
      <c r="E35">
        <v>1</v>
      </c>
      <c r="F35" s="1" t="s">
        <v>271</v>
      </c>
      <c r="G35" t="s">
        <v>68</v>
      </c>
      <c r="H35">
        <v>460</v>
      </c>
      <c r="I35" t="s">
        <v>105</v>
      </c>
      <c r="J35" t="s">
        <v>66</v>
      </c>
      <c r="K35" t="s">
        <v>66</v>
      </c>
      <c r="L35" t="s">
        <v>528</v>
      </c>
      <c r="M35" s="11">
        <v>331.4</v>
      </c>
      <c r="N35" s="9">
        <v>376.75</v>
      </c>
      <c r="O35" s="8">
        <v>0.75</v>
      </c>
      <c r="P35" s="9">
        <f t="shared" si="2"/>
        <v>441.86666666666662</v>
      </c>
    </row>
    <row r="36" spans="1:16" x14ac:dyDescent="0.3">
      <c r="A36">
        <v>323</v>
      </c>
      <c r="B36" t="s">
        <v>473</v>
      </c>
      <c r="D36" t="s">
        <v>62</v>
      </c>
      <c r="E36">
        <v>1</v>
      </c>
      <c r="F36" s="1" t="s">
        <v>271</v>
      </c>
      <c r="G36" t="s">
        <v>68</v>
      </c>
      <c r="H36">
        <v>460</v>
      </c>
      <c r="I36" t="s">
        <v>105</v>
      </c>
      <c r="J36" t="s">
        <v>66</v>
      </c>
      <c r="K36" t="s">
        <v>66</v>
      </c>
      <c r="L36" t="s">
        <v>529</v>
      </c>
      <c r="M36" s="11">
        <v>458.87</v>
      </c>
      <c r="N36" s="9">
        <v>521.5</v>
      </c>
      <c r="O36" s="8">
        <v>0.75</v>
      </c>
      <c r="P36" s="9">
        <f t="shared" si="2"/>
        <v>611.82666666666671</v>
      </c>
    </row>
    <row r="37" spans="1:16" x14ac:dyDescent="0.3">
      <c r="A37">
        <v>324</v>
      </c>
      <c r="B37" t="s">
        <v>473</v>
      </c>
      <c r="D37" t="s">
        <v>62</v>
      </c>
      <c r="E37">
        <v>1</v>
      </c>
      <c r="F37" s="1" t="s">
        <v>271</v>
      </c>
      <c r="G37" t="s">
        <v>68</v>
      </c>
      <c r="H37">
        <v>460</v>
      </c>
      <c r="I37" t="s">
        <v>105</v>
      </c>
      <c r="J37" t="s">
        <v>66</v>
      </c>
      <c r="K37" t="s">
        <v>66</v>
      </c>
      <c r="L37" t="s">
        <v>530</v>
      </c>
      <c r="M37" s="11">
        <v>463.5</v>
      </c>
      <c r="N37" s="9">
        <v>527</v>
      </c>
      <c r="O37" s="8">
        <v>0.75</v>
      </c>
      <c r="P37" s="9">
        <f t="shared" si="2"/>
        <v>618</v>
      </c>
    </row>
    <row r="38" spans="1:16" x14ac:dyDescent="0.3">
      <c r="A38">
        <v>362</v>
      </c>
      <c r="B38" t="s">
        <v>589</v>
      </c>
      <c r="C38" t="s">
        <v>266</v>
      </c>
      <c r="D38" t="s">
        <v>62</v>
      </c>
      <c r="E38">
        <v>1</v>
      </c>
      <c r="F38" s="1" t="s">
        <v>271</v>
      </c>
      <c r="G38" t="s">
        <v>68</v>
      </c>
      <c r="H38" t="s">
        <v>64</v>
      </c>
      <c r="I38" t="s">
        <v>105</v>
      </c>
      <c r="J38" t="s">
        <v>66</v>
      </c>
      <c r="K38" t="s">
        <v>66</v>
      </c>
      <c r="L38" t="s">
        <v>593</v>
      </c>
      <c r="M38" s="11">
        <v>200.7</v>
      </c>
      <c r="N38" s="9">
        <v>228.25</v>
      </c>
      <c r="O38" s="8">
        <v>0.75</v>
      </c>
      <c r="P38" s="9">
        <f t="shared" si="2"/>
        <v>267.59999999999997</v>
      </c>
    </row>
    <row r="39" spans="1:16" x14ac:dyDescent="0.3">
      <c r="A39">
        <v>374</v>
      </c>
      <c r="B39" t="s">
        <v>599</v>
      </c>
      <c r="C39" t="s">
        <v>600</v>
      </c>
      <c r="D39" t="s">
        <v>62</v>
      </c>
      <c r="E39">
        <v>1</v>
      </c>
      <c r="F39" s="1" t="s">
        <v>271</v>
      </c>
      <c r="G39" t="s">
        <v>68</v>
      </c>
      <c r="H39" t="s">
        <v>64</v>
      </c>
      <c r="I39" t="s">
        <v>98</v>
      </c>
      <c r="J39" t="s">
        <v>66</v>
      </c>
      <c r="K39" t="s">
        <v>66</v>
      </c>
      <c r="L39" t="s">
        <v>607</v>
      </c>
      <c r="M39" s="11">
        <v>191.92</v>
      </c>
      <c r="N39" s="9">
        <v>218.25</v>
      </c>
      <c r="O39" s="8">
        <v>0.75</v>
      </c>
      <c r="P39" s="9">
        <f t="shared" si="2"/>
        <v>255.89333333333332</v>
      </c>
    </row>
    <row r="40" spans="1:16" x14ac:dyDescent="0.3">
      <c r="A40">
        <v>411</v>
      </c>
      <c r="B40" t="s">
        <v>638</v>
      </c>
      <c r="C40" t="s">
        <v>644</v>
      </c>
      <c r="D40" t="s">
        <v>62</v>
      </c>
      <c r="E40">
        <v>1</v>
      </c>
      <c r="F40" s="1" t="s">
        <v>271</v>
      </c>
      <c r="G40" t="s">
        <v>68</v>
      </c>
      <c r="H40" t="s">
        <v>64</v>
      </c>
      <c r="I40" t="s">
        <v>105</v>
      </c>
      <c r="J40" t="s">
        <v>66</v>
      </c>
      <c r="K40" t="s">
        <v>66</v>
      </c>
      <c r="L40" t="s">
        <v>653</v>
      </c>
      <c r="M40" s="11">
        <v>397.68</v>
      </c>
      <c r="N40" s="9">
        <v>452</v>
      </c>
      <c r="O40" s="8">
        <v>0.75</v>
      </c>
      <c r="P40" s="9">
        <f t="shared" si="2"/>
        <v>530.24</v>
      </c>
    </row>
    <row r="41" spans="1:16" x14ac:dyDescent="0.3">
      <c r="A41">
        <v>226</v>
      </c>
      <c r="B41" t="s">
        <v>384</v>
      </c>
      <c r="C41" t="s">
        <v>266</v>
      </c>
      <c r="D41" t="s">
        <v>62</v>
      </c>
      <c r="E41">
        <v>1</v>
      </c>
      <c r="F41" s="1" t="s">
        <v>405</v>
      </c>
      <c r="G41" t="s">
        <v>97</v>
      </c>
      <c r="H41" t="s">
        <v>64</v>
      </c>
      <c r="I41" t="s">
        <v>105</v>
      </c>
      <c r="J41" t="s">
        <v>66</v>
      </c>
      <c r="K41" t="s">
        <v>66</v>
      </c>
      <c r="L41" t="s">
        <v>406</v>
      </c>
      <c r="M41" s="11">
        <v>267.8</v>
      </c>
      <c r="N41" s="9">
        <v>304.5</v>
      </c>
      <c r="O41" s="8">
        <v>0.6</v>
      </c>
      <c r="P41" s="9">
        <f t="shared" si="2"/>
        <v>446.33333333333337</v>
      </c>
    </row>
    <row r="42" spans="1:16" x14ac:dyDescent="0.3">
      <c r="A42">
        <v>122</v>
      </c>
      <c r="B42" t="s">
        <v>251</v>
      </c>
      <c r="C42" t="s">
        <v>254</v>
      </c>
      <c r="D42" t="s">
        <v>62</v>
      </c>
      <c r="E42">
        <v>1</v>
      </c>
      <c r="F42" s="1" t="s">
        <v>256</v>
      </c>
      <c r="G42" t="s">
        <v>97</v>
      </c>
      <c r="H42">
        <v>230</v>
      </c>
      <c r="I42" t="s">
        <v>105</v>
      </c>
      <c r="J42" t="s">
        <v>66</v>
      </c>
      <c r="K42" t="s">
        <v>66</v>
      </c>
      <c r="L42" t="s">
        <v>257</v>
      </c>
      <c r="M42" s="11">
        <v>280.88</v>
      </c>
      <c r="N42" s="9">
        <v>319.25</v>
      </c>
      <c r="O42" s="8">
        <v>0.5</v>
      </c>
      <c r="P42" s="9">
        <f t="shared" si="2"/>
        <v>561.76</v>
      </c>
    </row>
    <row r="43" spans="1:16" x14ac:dyDescent="0.3">
      <c r="A43">
        <v>167</v>
      </c>
      <c r="B43" t="s">
        <v>251</v>
      </c>
      <c r="C43" t="s">
        <v>76</v>
      </c>
      <c r="D43" t="s">
        <v>62</v>
      </c>
      <c r="E43">
        <v>1</v>
      </c>
      <c r="F43" s="1" t="s">
        <v>256</v>
      </c>
      <c r="G43" t="s">
        <v>68</v>
      </c>
      <c r="H43">
        <v>115</v>
      </c>
      <c r="I43" t="s">
        <v>98</v>
      </c>
      <c r="J43" t="s">
        <v>66</v>
      </c>
      <c r="K43" t="s">
        <v>66</v>
      </c>
      <c r="L43" t="s">
        <v>321</v>
      </c>
      <c r="M43" s="11">
        <v>316.11</v>
      </c>
      <c r="N43" s="9">
        <v>359.25</v>
      </c>
      <c r="O43" s="8">
        <v>0.5</v>
      </c>
      <c r="P43" s="9">
        <f t="shared" si="2"/>
        <v>632.22</v>
      </c>
    </row>
    <row r="44" spans="1:16" x14ac:dyDescent="0.3">
      <c r="A44">
        <v>168</v>
      </c>
      <c r="B44" t="s">
        <v>251</v>
      </c>
      <c r="C44" t="s">
        <v>76</v>
      </c>
      <c r="D44" t="s">
        <v>62</v>
      </c>
      <c r="E44">
        <v>1</v>
      </c>
      <c r="F44" s="1" t="s">
        <v>256</v>
      </c>
      <c r="G44" t="s">
        <v>68</v>
      </c>
      <c r="H44" t="s">
        <v>64</v>
      </c>
      <c r="I44" t="s">
        <v>98</v>
      </c>
      <c r="J44" t="s">
        <v>66</v>
      </c>
      <c r="K44" t="s">
        <v>66</v>
      </c>
      <c r="L44" t="s">
        <v>322</v>
      </c>
      <c r="M44" s="11">
        <v>128.38999999999999</v>
      </c>
      <c r="N44" s="9">
        <v>145.9</v>
      </c>
      <c r="O44" s="8">
        <v>0.5</v>
      </c>
      <c r="P44" s="9">
        <f t="shared" si="2"/>
        <v>256.77999999999997</v>
      </c>
    </row>
    <row r="45" spans="1:16" x14ac:dyDescent="0.3">
      <c r="A45">
        <v>202</v>
      </c>
      <c r="B45" t="s">
        <v>251</v>
      </c>
      <c r="C45" t="s">
        <v>372</v>
      </c>
      <c r="D45" t="s">
        <v>62</v>
      </c>
      <c r="E45">
        <v>1</v>
      </c>
      <c r="F45" s="1" t="s">
        <v>256</v>
      </c>
      <c r="G45" t="s">
        <v>97</v>
      </c>
      <c r="H45" t="s">
        <v>64</v>
      </c>
      <c r="I45" t="s">
        <v>105</v>
      </c>
      <c r="J45" t="s">
        <v>66</v>
      </c>
      <c r="K45" t="s">
        <v>66</v>
      </c>
      <c r="L45" t="s">
        <v>374</v>
      </c>
      <c r="M45" s="11">
        <v>339.28</v>
      </c>
      <c r="N45" s="9">
        <v>385.75</v>
      </c>
      <c r="O45" s="8">
        <v>0.5</v>
      </c>
      <c r="P45" s="9">
        <f t="shared" si="2"/>
        <v>678.56</v>
      </c>
    </row>
    <row r="46" spans="1:16" x14ac:dyDescent="0.3">
      <c r="A46">
        <v>203</v>
      </c>
      <c r="B46" t="s">
        <v>251</v>
      </c>
      <c r="C46" t="s">
        <v>372</v>
      </c>
      <c r="D46" t="s">
        <v>62</v>
      </c>
      <c r="E46">
        <v>1</v>
      </c>
      <c r="F46" s="1" t="s">
        <v>256</v>
      </c>
      <c r="G46" t="s">
        <v>68</v>
      </c>
      <c r="H46">
        <v>115</v>
      </c>
      <c r="I46" t="s">
        <v>105</v>
      </c>
      <c r="J46" t="s">
        <v>66</v>
      </c>
      <c r="K46" t="s">
        <v>66</v>
      </c>
      <c r="L46" t="s">
        <v>375</v>
      </c>
      <c r="M46" s="11">
        <v>297.57</v>
      </c>
      <c r="N46" s="9">
        <v>338.25</v>
      </c>
      <c r="O46" s="8">
        <v>0.5</v>
      </c>
      <c r="P46" s="9">
        <f t="shared" si="2"/>
        <v>595.14</v>
      </c>
    </row>
    <row r="47" spans="1:16" x14ac:dyDescent="0.3">
      <c r="A47">
        <v>204</v>
      </c>
      <c r="B47" t="s">
        <v>251</v>
      </c>
      <c r="C47" t="s">
        <v>372</v>
      </c>
      <c r="D47" t="s">
        <v>62</v>
      </c>
      <c r="E47">
        <v>1</v>
      </c>
      <c r="F47" s="1" t="s">
        <v>256</v>
      </c>
      <c r="G47" t="s">
        <v>68</v>
      </c>
      <c r="H47">
        <v>115</v>
      </c>
      <c r="I47" t="s">
        <v>105</v>
      </c>
      <c r="J47" t="s">
        <v>66</v>
      </c>
      <c r="K47" t="s">
        <v>66</v>
      </c>
      <c r="L47" t="s">
        <v>376</v>
      </c>
      <c r="M47" s="11">
        <v>176.6</v>
      </c>
      <c r="N47" s="9">
        <v>200.75</v>
      </c>
      <c r="O47" s="8">
        <v>0.5</v>
      </c>
      <c r="P47" s="9">
        <f t="shared" si="2"/>
        <v>353.2</v>
      </c>
    </row>
    <row r="48" spans="1:16" x14ac:dyDescent="0.3">
      <c r="A48">
        <v>208</v>
      </c>
      <c r="B48" t="s">
        <v>251</v>
      </c>
      <c r="C48" t="s">
        <v>381</v>
      </c>
      <c r="D48" t="s">
        <v>62</v>
      </c>
      <c r="E48">
        <v>1</v>
      </c>
      <c r="F48" s="1" t="s">
        <v>256</v>
      </c>
      <c r="G48" t="s">
        <v>63</v>
      </c>
      <c r="H48">
        <v>115</v>
      </c>
      <c r="I48" t="s">
        <v>105</v>
      </c>
      <c r="J48" t="s">
        <v>66</v>
      </c>
      <c r="K48" t="s">
        <v>66</v>
      </c>
      <c r="L48" t="s">
        <v>382</v>
      </c>
      <c r="M48" s="11">
        <v>271.61</v>
      </c>
      <c r="N48" s="9">
        <v>308.75</v>
      </c>
      <c r="O48" s="8">
        <v>0.5</v>
      </c>
      <c r="P48" s="9">
        <f t="shared" si="2"/>
        <v>543.22</v>
      </c>
    </row>
    <row r="49" spans="1:16" x14ac:dyDescent="0.3">
      <c r="A49">
        <v>225</v>
      </c>
      <c r="B49" t="s">
        <v>384</v>
      </c>
      <c r="C49" t="s">
        <v>266</v>
      </c>
      <c r="D49" t="s">
        <v>62</v>
      </c>
      <c r="E49">
        <v>1</v>
      </c>
      <c r="F49" s="1" t="s">
        <v>256</v>
      </c>
      <c r="G49" t="s">
        <v>97</v>
      </c>
      <c r="H49" t="s">
        <v>64</v>
      </c>
      <c r="I49" t="s">
        <v>107</v>
      </c>
      <c r="J49" t="s">
        <v>66</v>
      </c>
      <c r="K49" t="s">
        <v>66</v>
      </c>
      <c r="L49" t="s">
        <v>404</v>
      </c>
      <c r="M49" s="11">
        <v>214.6</v>
      </c>
      <c r="N49" s="9">
        <v>244</v>
      </c>
      <c r="O49" s="8">
        <v>0.5</v>
      </c>
      <c r="P49" s="9">
        <f t="shared" si="2"/>
        <v>429.2</v>
      </c>
    </row>
    <row r="50" spans="1:16" x14ac:dyDescent="0.3">
      <c r="A50">
        <v>233</v>
      </c>
      <c r="B50" t="s">
        <v>384</v>
      </c>
      <c r="C50" t="s">
        <v>416</v>
      </c>
      <c r="D50" t="s">
        <v>62</v>
      </c>
      <c r="E50">
        <v>1</v>
      </c>
      <c r="F50" s="1" t="s">
        <v>256</v>
      </c>
      <c r="G50" t="s">
        <v>68</v>
      </c>
      <c r="H50" t="s">
        <v>274</v>
      </c>
      <c r="I50" t="s">
        <v>98</v>
      </c>
      <c r="J50" t="s">
        <v>66</v>
      </c>
      <c r="K50" t="s">
        <v>66</v>
      </c>
      <c r="L50" t="s">
        <v>417</v>
      </c>
      <c r="M50" s="11">
        <v>133.97999999999999</v>
      </c>
      <c r="N50" s="9">
        <v>273</v>
      </c>
      <c r="O50" s="8">
        <v>0.5</v>
      </c>
      <c r="P50" s="9">
        <f t="shared" si="2"/>
        <v>267.95999999999998</v>
      </c>
    </row>
    <row r="51" spans="1:16" x14ac:dyDescent="0.3">
      <c r="A51">
        <v>235</v>
      </c>
      <c r="B51" t="s">
        <v>384</v>
      </c>
      <c r="C51" t="s">
        <v>420</v>
      </c>
      <c r="D51" t="s">
        <v>62</v>
      </c>
      <c r="E51">
        <v>1</v>
      </c>
      <c r="F51" s="1" t="s">
        <v>256</v>
      </c>
      <c r="G51" t="s">
        <v>63</v>
      </c>
      <c r="H51" t="s">
        <v>274</v>
      </c>
      <c r="I51" t="s">
        <v>98</v>
      </c>
      <c r="J51" t="s">
        <v>66</v>
      </c>
      <c r="K51" t="s">
        <v>66</v>
      </c>
      <c r="L51" t="s">
        <v>421</v>
      </c>
      <c r="M51" s="11">
        <v>260.49</v>
      </c>
      <c r="N51" s="9">
        <v>296.25</v>
      </c>
      <c r="O51" s="8">
        <v>0.5</v>
      </c>
      <c r="P51" s="9">
        <f t="shared" si="2"/>
        <v>520.98</v>
      </c>
    </row>
    <row r="52" spans="1:16" x14ac:dyDescent="0.3">
      <c r="A52">
        <v>267</v>
      </c>
      <c r="B52" t="s">
        <v>460</v>
      </c>
      <c r="C52" t="s">
        <v>461</v>
      </c>
      <c r="D52" t="s">
        <v>62</v>
      </c>
      <c r="E52">
        <v>1</v>
      </c>
      <c r="F52" s="1" t="s">
        <v>256</v>
      </c>
      <c r="G52" t="s">
        <v>97</v>
      </c>
      <c r="H52">
        <v>115</v>
      </c>
      <c r="I52" t="s">
        <v>69</v>
      </c>
      <c r="J52" t="s">
        <v>66</v>
      </c>
      <c r="K52" t="s">
        <v>66</v>
      </c>
      <c r="L52" t="s">
        <v>472</v>
      </c>
      <c r="M52" s="11">
        <v>280</v>
      </c>
      <c r="N52" s="9">
        <v>318.25</v>
      </c>
      <c r="O52" s="8">
        <v>0.5</v>
      </c>
      <c r="P52" s="9">
        <f t="shared" si="2"/>
        <v>560</v>
      </c>
    </row>
    <row r="53" spans="1:16" x14ac:dyDescent="0.3">
      <c r="A53">
        <v>316</v>
      </c>
      <c r="B53" t="s">
        <v>473</v>
      </c>
      <c r="D53" t="s">
        <v>62</v>
      </c>
      <c r="E53">
        <v>1</v>
      </c>
      <c r="F53" s="1" t="s">
        <v>256</v>
      </c>
      <c r="G53" t="s">
        <v>68</v>
      </c>
      <c r="H53" t="s">
        <v>274</v>
      </c>
      <c r="I53" t="s">
        <v>98</v>
      </c>
      <c r="J53" t="s">
        <v>66</v>
      </c>
      <c r="K53" t="s">
        <v>66</v>
      </c>
      <c r="L53" t="s">
        <v>522</v>
      </c>
      <c r="M53" s="11">
        <v>370.8</v>
      </c>
      <c r="N53" s="9">
        <v>421.5</v>
      </c>
      <c r="O53" s="8">
        <v>0.5</v>
      </c>
      <c r="P53" s="9">
        <f t="shared" si="2"/>
        <v>741.6</v>
      </c>
    </row>
    <row r="54" spans="1:16" x14ac:dyDescent="0.3">
      <c r="A54">
        <v>317</v>
      </c>
      <c r="B54" t="s">
        <v>473</v>
      </c>
      <c r="D54" t="s">
        <v>62</v>
      </c>
      <c r="E54">
        <v>1</v>
      </c>
      <c r="F54" s="1" t="s">
        <v>256</v>
      </c>
      <c r="G54" t="s">
        <v>68</v>
      </c>
      <c r="H54" t="s">
        <v>64</v>
      </c>
      <c r="I54" t="s">
        <v>107</v>
      </c>
      <c r="J54" t="s">
        <v>66</v>
      </c>
      <c r="K54" t="s">
        <v>66</v>
      </c>
      <c r="L54" t="s">
        <v>523</v>
      </c>
      <c r="M54" s="11">
        <v>256.32</v>
      </c>
      <c r="N54" s="9">
        <v>291.5</v>
      </c>
      <c r="O54" s="8">
        <v>0.5</v>
      </c>
      <c r="P54" s="9">
        <f t="shared" si="2"/>
        <v>512.64</v>
      </c>
    </row>
    <row r="55" spans="1:16" x14ac:dyDescent="0.3">
      <c r="A55">
        <v>318</v>
      </c>
      <c r="B55" t="s">
        <v>473</v>
      </c>
      <c r="D55" t="s">
        <v>62</v>
      </c>
      <c r="E55">
        <v>1</v>
      </c>
      <c r="F55" s="1" t="s">
        <v>256</v>
      </c>
      <c r="G55" t="s">
        <v>68</v>
      </c>
      <c r="H55" t="s">
        <v>64</v>
      </c>
      <c r="I55" t="s">
        <v>107</v>
      </c>
      <c r="J55" t="s">
        <v>66</v>
      </c>
      <c r="K55" t="s">
        <v>66</v>
      </c>
      <c r="L55" t="s">
        <v>524</v>
      </c>
      <c r="M55" s="11">
        <v>252.14</v>
      </c>
      <c r="N55" s="9">
        <v>286.75</v>
      </c>
      <c r="O55" s="8">
        <v>0.5</v>
      </c>
      <c r="P55" s="9">
        <f t="shared" si="2"/>
        <v>504.28</v>
      </c>
    </row>
    <row r="56" spans="1:16" x14ac:dyDescent="0.3">
      <c r="A56">
        <v>319</v>
      </c>
      <c r="B56" t="s">
        <v>473</v>
      </c>
      <c r="D56" t="s">
        <v>62</v>
      </c>
      <c r="E56">
        <v>1</v>
      </c>
      <c r="F56" s="1" t="s">
        <v>256</v>
      </c>
      <c r="G56" t="s">
        <v>68</v>
      </c>
      <c r="H56">
        <v>460</v>
      </c>
      <c r="I56" t="s">
        <v>98</v>
      </c>
      <c r="J56" t="s">
        <v>66</v>
      </c>
      <c r="K56" t="s">
        <v>66</v>
      </c>
      <c r="L56" t="s">
        <v>525</v>
      </c>
      <c r="M56" s="11">
        <v>267.8</v>
      </c>
      <c r="N56" s="9">
        <v>304.5</v>
      </c>
      <c r="O56" s="8">
        <v>0.5</v>
      </c>
      <c r="P56" s="9">
        <f t="shared" si="2"/>
        <v>535.6</v>
      </c>
    </row>
    <row r="57" spans="1:16" x14ac:dyDescent="0.3">
      <c r="A57">
        <v>336</v>
      </c>
      <c r="B57" t="s">
        <v>548</v>
      </c>
      <c r="C57" t="s">
        <v>385</v>
      </c>
      <c r="D57" t="s">
        <v>62</v>
      </c>
      <c r="E57">
        <v>1</v>
      </c>
      <c r="F57" s="1" t="s">
        <v>256</v>
      </c>
      <c r="G57" t="s">
        <v>68</v>
      </c>
      <c r="H57" t="s">
        <v>64</v>
      </c>
      <c r="I57" t="s">
        <v>105</v>
      </c>
      <c r="J57" t="s">
        <v>66</v>
      </c>
      <c r="K57" t="s">
        <v>66</v>
      </c>
      <c r="L57" t="s">
        <v>549</v>
      </c>
      <c r="M57" s="11">
        <v>218.77</v>
      </c>
      <c r="N57" s="9">
        <v>248.75</v>
      </c>
      <c r="O57" s="8">
        <v>0.5</v>
      </c>
      <c r="P57" s="9">
        <f t="shared" si="2"/>
        <v>437.54</v>
      </c>
    </row>
    <row r="58" spans="1:16" x14ac:dyDescent="0.3">
      <c r="A58">
        <v>337</v>
      </c>
      <c r="B58" t="s">
        <v>548</v>
      </c>
      <c r="C58" t="s">
        <v>266</v>
      </c>
      <c r="D58" t="s">
        <v>62</v>
      </c>
      <c r="E58">
        <v>1</v>
      </c>
      <c r="F58" s="1" t="s">
        <v>256</v>
      </c>
      <c r="G58" t="s">
        <v>89</v>
      </c>
      <c r="H58">
        <v>115</v>
      </c>
      <c r="I58" t="s">
        <v>105</v>
      </c>
      <c r="J58" t="s">
        <v>66</v>
      </c>
      <c r="K58" t="s">
        <v>66</v>
      </c>
      <c r="L58" t="s">
        <v>550</v>
      </c>
      <c r="M58" s="11">
        <v>231.75</v>
      </c>
      <c r="N58" s="9">
        <v>263.5</v>
      </c>
      <c r="O58" s="8">
        <v>0.5</v>
      </c>
      <c r="P58" s="9">
        <f t="shared" si="2"/>
        <v>463.5</v>
      </c>
    </row>
    <row r="59" spans="1:16" x14ac:dyDescent="0.3">
      <c r="A59">
        <v>339</v>
      </c>
      <c r="B59" t="s">
        <v>548</v>
      </c>
      <c r="C59" t="s">
        <v>420</v>
      </c>
      <c r="D59" t="s">
        <v>62</v>
      </c>
      <c r="E59">
        <v>1</v>
      </c>
      <c r="F59" s="1" t="s">
        <v>256</v>
      </c>
      <c r="G59" t="s">
        <v>68</v>
      </c>
      <c r="H59">
        <v>115</v>
      </c>
      <c r="I59" t="s">
        <v>105</v>
      </c>
      <c r="J59" t="s">
        <v>66</v>
      </c>
      <c r="K59" t="s">
        <v>66</v>
      </c>
      <c r="L59" t="s">
        <v>553</v>
      </c>
      <c r="M59" s="11">
        <v>154.35</v>
      </c>
      <c r="N59" s="9">
        <v>175.5</v>
      </c>
      <c r="O59" s="8">
        <v>0.5</v>
      </c>
      <c r="P59" s="9">
        <f t="shared" si="2"/>
        <v>308.7</v>
      </c>
    </row>
    <row r="60" spans="1:16" x14ac:dyDescent="0.3">
      <c r="A60">
        <v>350</v>
      </c>
      <c r="B60" t="s">
        <v>548</v>
      </c>
      <c r="C60" t="s">
        <v>573</v>
      </c>
      <c r="D60" t="s">
        <v>62</v>
      </c>
      <c r="E60">
        <v>1</v>
      </c>
      <c r="F60" s="1" t="s">
        <v>256</v>
      </c>
      <c r="G60" t="s">
        <v>68</v>
      </c>
      <c r="H60" t="s">
        <v>64</v>
      </c>
      <c r="I60" t="s">
        <v>69</v>
      </c>
      <c r="J60" t="s">
        <v>66</v>
      </c>
      <c r="K60" t="s">
        <v>66</v>
      </c>
      <c r="L60" t="s">
        <v>574</v>
      </c>
      <c r="M60" s="11">
        <v>184.47</v>
      </c>
      <c r="N60" s="9">
        <v>209.75</v>
      </c>
      <c r="O60" s="8">
        <v>0.5</v>
      </c>
      <c r="P60" s="9">
        <f t="shared" si="2"/>
        <v>368.94</v>
      </c>
    </row>
    <row r="61" spans="1:16" x14ac:dyDescent="0.3">
      <c r="A61">
        <v>351</v>
      </c>
      <c r="B61" t="s">
        <v>548</v>
      </c>
      <c r="C61" t="s">
        <v>575</v>
      </c>
      <c r="D61" t="s">
        <v>62</v>
      </c>
      <c r="E61">
        <v>1</v>
      </c>
      <c r="F61" s="1" t="s">
        <v>256</v>
      </c>
      <c r="G61" t="s">
        <v>63</v>
      </c>
      <c r="H61">
        <v>115</v>
      </c>
      <c r="I61" t="s">
        <v>69</v>
      </c>
      <c r="J61" t="s">
        <v>66</v>
      </c>
      <c r="K61" t="s">
        <v>66</v>
      </c>
      <c r="L61" t="s">
        <v>576</v>
      </c>
      <c r="M61" s="11">
        <v>195.14</v>
      </c>
      <c r="N61" s="9">
        <v>221.75</v>
      </c>
      <c r="O61" s="8">
        <v>0.5</v>
      </c>
      <c r="P61" s="9">
        <f t="shared" si="2"/>
        <v>390.28</v>
      </c>
    </row>
    <row r="62" spans="1:16" x14ac:dyDescent="0.3">
      <c r="A62">
        <v>354</v>
      </c>
      <c r="B62" t="s">
        <v>548</v>
      </c>
      <c r="C62" t="s">
        <v>581</v>
      </c>
      <c r="D62" t="s">
        <v>62</v>
      </c>
      <c r="E62">
        <v>1</v>
      </c>
      <c r="F62" s="1" t="s">
        <v>256</v>
      </c>
      <c r="G62" t="s">
        <v>68</v>
      </c>
      <c r="H62">
        <v>115</v>
      </c>
      <c r="I62" t="s">
        <v>69</v>
      </c>
      <c r="J62" t="s">
        <v>66</v>
      </c>
      <c r="K62" t="s">
        <v>66</v>
      </c>
      <c r="L62" t="s">
        <v>582</v>
      </c>
      <c r="M62" s="11">
        <v>182.62</v>
      </c>
      <c r="N62" s="9">
        <v>207.75</v>
      </c>
      <c r="O62" s="8">
        <v>0.5</v>
      </c>
      <c r="P62" s="9">
        <f t="shared" si="2"/>
        <v>365.24</v>
      </c>
    </row>
    <row r="63" spans="1:16" x14ac:dyDescent="0.3">
      <c r="A63">
        <v>361</v>
      </c>
      <c r="B63" t="s">
        <v>589</v>
      </c>
      <c r="C63" t="s">
        <v>266</v>
      </c>
      <c r="D63" t="s">
        <v>62</v>
      </c>
      <c r="E63">
        <v>1</v>
      </c>
      <c r="F63" s="1" t="s">
        <v>256</v>
      </c>
      <c r="G63" t="s">
        <v>68</v>
      </c>
      <c r="H63">
        <v>115</v>
      </c>
      <c r="I63" t="s">
        <v>105</v>
      </c>
      <c r="J63" t="s">
        <v>66</v>
      </c>
      <c r="K63" t="s">
        <v>66</v>
      </c>
      <c r="L63" t="s">
        <v>592</v>
      </c>
      <c r="M63" s="11">
        <v>150.63999999999999</v>
      </c>
      <c r="N63" s="9">
        <v>171.25</v>
      </c>
      <c r="O63" s="8">
        <v>0.5</v>
      </c>
      <c r="P63" s="9">
        <f t="shared" si="2"/>
        <v>301.27999999999997</v>
      </c>
    </row>
    <row r="64" spans="1:16" x14ac:dyDescent="0.3">
      <c r="A64">
        <v>372</v>
      </c>
      <c r="B64" t="s">
        <v>599</v>
      </c>
      <c r="C64" t="s">
        <v>600</v>
      </c>
      <c r="D64" t="s">
        <v>62</v>
      </c>
      <c r="E64">
        <v>1</v>
      </c>
      <c r="F64" s="1" t="s">
        <v>256</v>
      </c>
      <c r="G64" t="s">
        <v>68</v>
      </c>
      <c r="H64" t="s">
        <v>64</v>
      </c>
      <c r="I64" t="s">
        <v>98</v>
      </c>
      <c r="J64" t="s">
        <v>66</v>
      </c>
      <c r="K64" t="s">
        <v>66</v>
      </c>
      <c r="L64" t="s">
        <v>605</v>
      </c>
      <c r="M64" s="11">
        <v>186.27</v>
      </c>
      <c r="N64" s="9">
        <v>211.75</v>
      </c>
      <c r="O64" s="8">
        <v>0.5</v>
      </c>
      <c r="P64" s="9">
        <f t="shared" si="2"/>
        <v>372.54</v>
      </c>
    </row>
    <row r="65" spans="1:16" x14ac:dyDescent="0.3">
      <c r="A65">
        <v>373</v>
      </c>
      <c r="B65" t="s">
        <v>599</v>
      </c>
      <c r="C65" t="s">
        <v>600</v>
      </c>
      <c r="D65" t="s">
        <v>62</v>
      </c>
      <c r="E65">
        <v>1</v>
      </c>
      <c r="F65" s="1" t="s">
        <v>256</v>
      </c>
      <c r="G65" t="s">
        <v>68</v>
      </c>
      <c r="H65" t="s">
        <v>323</v>
      </c>
      <c r="I65" t="s">
        <v>98</v>
      </c>
      <c r="J65" t="s">
        <v>66</v>
      </c>
      <c r="K65" t="s">
        <v>66</v>
      </c>
      <c r="L65" t="s">
        <v>606</v>
      </c>
      <c r="M65" s="11">
        <v>209.83</v>
      </c>
      <c r="N65" s="9">
        <v>238.5</v>
      </c>
      <c r="O65" s="8">
        <v>0.5</v>
      </c>
      <c r="P65" s="9">
        <f t="shared" si="2"/>
        <v>419.66</v>
      </c>
    </row>
    <row r="66" spans="1:16" x14ac:dyDescent="0.3">
      <c r="A66">
        <v>388</v>
      </c>
      <c r="B66" t="s">
        <v>619</v>
      </c>
      <c r="C66" t="s">
        <v>461</v>
      </c>
      <c r="D66" t="s">
        <v>62</v>
      </c>
      <c r="E66">
        <v>1</v>
      </c>
      <c r="F66" s="1" t="s">
        <v>256</v>
      </c>
      <c r="G66" t="s">
        <v>68</v>
      </c>
      <c r="H66">
        <v>115</v>
      </c>
      <c r="I66" t="s">
        <v>69</v>
      </c>
      <c r="J66" t="s">
        <v>66</v>
      </c>
      <c r="K66" t="s">
        <v>66</v>
      </c>
      <c r="L66" t="s">
        <v>624</v>
      </c>
      <c r="M66" s="11">
        <v>320.5</v>
      </c>
      <c r="N66" s="9">
        <v>364.25</v>
      </c>
      <c r="O66" s="8">
        <v>0.5</v>
      </c>
      <c r="P66" s="9">
        <f t="shared" si="2"/>
        <v>641</v>
      </c>
    </row>
    <row r="67" spans="1:16" x14ac:dyDescent="0.3">
      <c r="A67">
        <v>395</v>
      </c>
      <c r="B67" t="s">
        <v>625</v>
      </c>
      <c r="C67" t="s">
        <v>626</v>
      </c>
      <c r="D67" t="s">
        <v>62</v>
      </c>
      <c r="E67">
        <v>1</v>
      </c>
      <c r="F67" s="1" t="s">
        <v>256</v>
      </c>
      <c r="G67" t="s">
        <v>68</v>
      </c>
      <c r="H67">
        <v>115</v>
      </c>
      <c r="I67" t="s">
        <v>69</v>
      </c>
      <c r="J67" t="s">
        <v>66</v>
      </c>
      <c r="K67" t="s">
        <v>66</v>
      </c>
      <c r="L67" t="s">
        <v>633</v>
      </c>
      <c r="M67" s="11">
        <v>352.5</v>
      </c>
      <c r="N67" s="9">
        <v>400.75</v>
      </c>
      <c r="O67" s="8">
        <v>0.5</v>
      </c>
      <c r="P67" s="9">
        <f t="shared" si="2"/>
        <v>705</v>
      </c>
    </row>
    <row r="68" spans="1:16" x14ac:dyDescent="0.3">
      <c r="A68">
        <v>396</v>
      </c>
      <c r="B68" t="s">
        <v>625</v>
      </c>
      <c r="C68" t="s">
        <v>626</v>
      </c>
      <c r="D68" t="s">
        <v>62</v>
      </c>
      <c r="E68">
        <v>1</v>
      </c>
      <c r="F68" s="1" t="s">
        <v>256</v>
      </c>
      <c r="G68" t="s">
        <v>68</v>
      </c>
      <c r="H68">
        <v>115</v>
      </c>
      <c r="I68" t="s">
        <v>69</v>
      </c>
      <c r="J68" t="s">
        <v>66</v>
      </c>
      <c r="K68" t="s">
        <v>66</v>
      </c>
      <c r="L68" t="s">
        <v>634</v>
      </c>
      <c r="M68" s="11">
        <v>355.5</v>
      </c>
      <c r="N68" s="9">
        <v>404</v>
      </c>
      <c r="O68" s="8">
        <v>0.5</v>
      </c>
      <c r="P68" s="9">
        <f t="shared" si="2"/>
        <v>711</v>
      </c>
    </row>
    <row r="69" spans="1:16" x14ac:dyDescent="0.3">
      <c r="A69">
        <v>397</v>
      </c>
      <c r="B69" t="s">
        <v>625</v>
      </c>
      <c r="C69" t="s">
        <v>626</v>
      </c>
      <c r="D69" t="s">
        <v>62</v>
      </c>
      <c r="E69">
        <v>1</v>
      </c>
      <c r="F69" s="1" t="s">
        <v>256</v>
      </c>
      <c r="G69" t="s">
        <v>68</v>
      </c>
      <c r="H69" t="s">
        <v>86</v>
      </c>
      <c r="I69" t="s">
        <v>69</v>
      </c>
      <c r="J69" t="s">
        <v>66</v>
      </c>
      <c r="K69" t="s">
        <v>66</v>
      </c>
      <c r="L69" t="s">
        <v>635</v>
      </c>
      <c r="M69" s="11">
        <v>352.5</v>
      </c>
      <c r="N69" s="9">
        <v>400.75</v>
      </c>
      <c r="O69" s="8">
        <v>0.5</v>
      </c>
      <c r="P69" s="9">
        <f t="shared" si="2"/>
        <v>705</v>
      </c>
    </row>
    <row r="70" spans="1:16" x14ac:dyDescent="0.3">
      <c r="A70">
        <v>398</v>
      </c>
      <c r="B70" t="s">
        <v>625</v>
      </c>
      <c r="C70" t="s">
        <v>626</v>
      </c>
      <c r="D70" t="s">
        <v>62</v>
      </c>
      <c r="E70">
        <v>1</v>
      </c>
      <c r="F70" s="1" t="s">
        <v>256</v>
      </c>
      <c r="G70" t="s">
        <v>68</v>
      </c>
      <c r="H70" t="s">
        <v>86</v>
      </c>
      <c r="I70" t="s">
        <v>69</v>
      </c>
      <c r="J70" t="s">
        <v>66</v>
      </c>
      <c r="K70" t="s">
        <v>66</v>
      </c>
      <c r="L70" t="s">
        <v>636</v>
      </c>
      <c r="M70" s="11">
        <v>752</v>
      </c>
      <c r="N70" s="9">
        <v>855</v>
      </c>
      <c r="O70" s="8">
        <v>0.5</v>
      </c>
      <c r="P70" s="9">
        <f t="shared" si="2"/>
        <v>1504</v>
      </c>
    </row>
    <row r="71" spans="1:16" x14ac:dyDescent="0.3">
      <c r="A71">
        <v>402</v>
      </c>
      <c r="B71" t="s">
        <v>638</v>
      </c>
      <c r="C71" t="s">
        <v>266</v>
      </c>
      <c r="D71" t="s">
        <v>62</v>
      </c>
      <c r="E71">
        <v>1</v>
      </c>
      <c r="F71" s="1" t="s">
        <v>256</v>
      </c>
      <c r="G71" t="s">
        <v>68</v>
      </c>
      <c r="H71" t="s">
        <v>64</v>
      </c>
      <c r="I71" t="s">
        <v>105</v>
      </c>
      <c r="J71" t="s">
        <v>66</v>
      </c>
      <c r="K71" t="s">
        <v>66</v>
      </c>
      <c r="L71" t="s">
        <v>641</v>
      </c>
      <c r="M71" s="11">
        <v>193.74</v>
      </c>
      <c r="N71" s="9">
        <v>220.25</v>
      </c>
      <c r="O71" s="8">
        <v>0.5</v>
      </c>
      <c r="P71" s="9">
        <f t="shared" si="2"/>
        <v>387.48</v>
      </c>
    </row>
    <row r="72" spans="1:16" x14ac:dyDescent="0.3">
      <c r="A72">
        <v>410</v>
      </c>
      <c r="B72" t="s">
        <v>638</v>
      </c>
      <c r="C72" t="s">
        <v>644</v>
      </c>
      <c r="D72" t="s">
        <v>62</v>
      </c>
      <c r="E72">
        <v>1</v>
      </c>
      <c r="F72" s="1" t="s">
        <v>256</v>
      </c>
      <c r="G72" t="s">
        <v>68</v>
      </c>
      <c r="H72">
        <v>115</v>
      </c>
      <c r="I72" t="s">
        <v>105</v>
      </c>
      <c r="J72" t="s">
        <v>66</v>
      </c>
      <c r="K72" t="s">
        <v>66</v>
      </c>
      <c r="L72" t="s">
        <v>652</v>
      </c>
      <c r="M72" s="11">
        <v>210.89</v>
      </c>
      <c r="N72" s="9">
        <v>239.75</v>
      </c>
      <c r="O72" s="8">
        <v>0.5</v>
      </c>
      <c r="P72" s="9">
        <f t="shared" ref="P72:P135" si="3">M72/O72</f>
        <v>421.78</v>
      </c>
    </row>
    <row r="73" spans="1:16" x14ac:dyDescent="0.3">
      <c r="A73">
        <v>224</v>
      </c>
      <c r="B73" t="s">
        <v>384</v>
      </c>
      <c r="C73" t="s">
        <v>266</v>
      </c>
      <c r="D73" t="s">
        <v>62</v>
      </c>
      <c r="E73">
        <v>1</v>
      </c>
      <c r="F73" s="1" t="s">
        <v>401</v>
      </c>
      <c r="G73" t="s">
        <v>68</v>
      </c>
      <c r="H73" t="s">
        <v>402</v>
      </c>
      <c r="I73" t="s">
        <v>105</v>
      </c>
      <c r="J73" t="s">
        <v>66</v>
      </c>
      <c r="K73" t="s">
        <v>66</v>
      </c>
      <c r="L73" t="s">
        <v>403</v>
      </c>
      <c r="M73" s="11">
        <v>228.51</v>
      </c>
      <c r="N73" s="9">
        <v>259.75</v>
      </c>
      <c r="O73" s="8">
        <v>0.4</v>
      </c>
      <c r="P73" s="9">
        <f t="shared" si="3"/>
        <v>571.27499999999998</v>
      </c>
    </row>
    <row r="74" spans="1:16" x14ac:dyDescent="0.3">
      <c r="A74">
        <v>42</v>
      </c>
      <c r="B74" t="s">
        <v>237</v>
      </c>
      <c r="C74" t="s">
        <v>76</v>
      </c>
      <c r="D74" t="s">
        <v>62</v>
      </c>
      <c r="E74">
        <v>1</v>
      </c>
      <c r="F74" s="1" t="s">
        <v>225</v>
      </c>
      <c r="G74" t="s">
        <v>97</v>
      </c>
      <c r="H74">
        <v>115</v>
      </c>
      <c r="I74" t="s">
        <v>98</v>
      </c>
      <c r="J74" t="s">
        <v>66</v>
      </c>
      <c r="K74" t="s">
        <v>66</v>
      </c>
      <c r="L74" t="s">
        <v>129</v>
      </c>
      <c r="M74" s="11">
        <v>203.94</v>
      </c>
      <c r="N74" s="9">
        <v>231.75</v>
      </c>
      <c r="O74" s="8">
        <v>0.33333333333333331</v>
      </c>
      <c r="P74" s="9">
        <f t="shared" si="3"/>
        <v>611.82000000000005</v>
      </c>
    </row>
    <row r="75" spans="1:16" x14ac:dyDescent="0.3">
      <c r="A75">
        <v>43</v>
      </c>
      <c r="B75" t="s">
        <v>237</v>
      </c>
      <c r="C75" t="s">
        <v>76</v>
      </c>
      <c r="D75" t="s">
        <v>62</v>
      </c>
      <c r="E75">
        <v>1</v>
      </c>
      <c r="F75" s="1" t="s">
        <v>225</v>
      </c>
      <c r="G75" t="s">
        <v>97</v>
      </c>
      <c r="H75">
        <v>115</v>
      </c>
      <c r="I75" t="s">
        <v>69</v>
      </c>
      <c r="J75" t="s">
        <v>66</v>
      </c>
      <c r="K75" t="s">
        <v>66</v>
      </c>
      <c r="L75" t="s">
        <v>130</v>
      </c>
      <c r="M75" s="11">
        <v>326.3</v>
      </c>
      <c r="N75" s="9">
        <v>371</v>
      </c>
      <c r="O75" s="8">
        <v>0.33333333333333331</v>
      </c>
      <c r="P75" s="9">
        <f t="shared" si="3"/>
        <v>978.90000000000009</v>
      </c>
    </row>
    <row r="76" spans="1:16" x14ac:dyDescent="0.3">
      <c r="A76">
        <v>44</v>
      </c>
      <c r="B76" t="s">
        <v>237</v>
      </c>
      <c r="C76" t="s">
        <v>76</v>
      </c>
      <c r="D76" t="s">
        <v>62</v>
      </c>
      <c r="E76">
        <v>1</v>
      </c>
      <c r="F76" s="1" t="s">
        <v>225</v>
      </c>
      <c r="G76" t="s">
        <v>97</v>
      </c>
      <c r="H76">
        <v>230</v>
      </c>
      <c r="I76" t="s">
        <v>98</v>
      </c>
      <c r="J76" t="s">
        <v>66</v>
      </c>
      <c r="K76" t="s">
        <v>66</v>
      </c>
      <c r="L76" t="s">
        <v>131</v>
      </c>
      <c r="M76" s="11">
        <v>277.63</v>
      </c>
      <c r="N76" s="9">
        <v>315.5</v>
      </c>
      <c r="O76" s="8">
        <v>0.33333333333333331</v>
      </c>
      <c r="P76" s="9">
        <f t="shared" si="3"/>
        <v>832.89</v>
      </c>
    </row>
    <row r="77" spans="1:16" x14ac:dyDescent="0.3">
      <c r="A77">
        <v>120</v>
      </c>
      <c r="B77" t="s">
        <v>251</v>
      </c>
      <c r="C77" t="s">
        <v>252</v>
      </c>
      <c r="D77" t="s">
        <v>62</v>
      </c>
      <c r="E77">
        <v>1</v>
      </c>
      <c r="F77" s="1" t="s">
        <v>225</v>
      </c>
      <c r="G77" t="s">
        <v>68</v>
      </c>
      <c r="H77">
        <v>230</v>
      </c>
      <c r="I77" t="s">
        <v>105</v>
      </c>
      <c r="J77" t="s">
        <v>66</v>
      </c>
      <c r="K77" t="s">
        <v>66</v>
      </c>
      <c r="L77" t="s">
        <v>253</v>
      </c>
      <c r="M77" s="11">
        <v>239.63</v>
      </c>
      <c r="N77" s="9">
        <v>272.5</v>
      </c>
      <c r="O77" s="8">
        <v>0.33333333333333331</v>
      </c>
      <c r="P77" s="9">
        <f t="shared" si="3"/>
        <v>718.89</v>
      </c>
    </row>
    <row r="78" spans="1:16" x14ac:dyDescent="0.3">
      <c r="A78">
        <v>121</v>
      </c>
      <c r="B78" t="s">
        <v>251</v>
      </c>
      <c r="C78" t="s">
        <v>254</v>
      </c>
      <c r="D78" t="s">
        <v>62</v>
      </c>
      <c r="E78">
        <v>1</v>
      </c>
      <c r="F78" s="1" t="s">
        <v>225</v>
      </c>
      <c r="G78" t="s">
        <v>97</v>
      </c>
      <c r="H78">
        <v>115</v>
      </c>
      <c r="I78" t="s">
        <v>105</v>
      </c>
      <c r="J78" t="s">
        <v>66</v>
      </c>
      <c r="K78" t="s">
        <v>66</v>
      </c>
      <c r="L78" t="s">
        <v>255</v>
      </c>
      <c r="M78" s="11">
        <v>253.07</v>
      </c>
      <c r="N78" s="9">
        <v>287.75</v>
      </c>
      <c r="O78" s="8">
        <v>0.33333333333333331</v>
      </c>
      <c r="P78" s="9">
        <f t="shared" si="3"/>
        <v>759.21</v>
      </c>
    </row>
    <row r="79" spans="1:16" x14ac:dyDescent="0.3">
      <c r="A79">
        <v>129</v>
      </c>
      <c r="B79" t="s">
        <v>251</v>
      </c>
      <c r="C79" t="s">
        <v>266</v>
      </c>
      <c r="D79" t="s">
        <v>62</v>
      </c>
      <c r="E79">
        <v>1</v>
      </c>
      <c r="F79" s="1" t="s">
        <v>225</v>
      </c>
      <c r="G79" t="s">
        <v>68</v>
      </c>
      <c r="H79" t="s">
        <v>64</v>
      </c>
      <c r="I79" t="s">
        <v>105</v>
      </c>
      <c r="J79" t="s">
        <v>66</v>
      </c>
      <c r="K79" t="s">
        <v>66</v>
      </c>
      <c r="L79" t="s">
        <v>268</v>
      </c>
      <c r="M79" s="11">
        <v>184.01</v>
      </c>
      <c r="N79" s="9">
        <v>209.25</v>
      </c>
      <c r="O79" s="8">
        <v>0.33333333333333331</v>
      </c>
      <c r="P79" s="9">
        <f t="shared" si="3"/>
        <v>552.03</v>
      </c>
    </row>
    <row r="80" spans="1:16" x14ac:dyDescent="0.3">
      <c r="A80">
        <v>130</v>
      </c>
      <c r="B80" t="s">
        <v>251</v>
      </c>
      <c r="C80" t="s">
        <v>266</v>
      </c>
      <c r="D80" t="s">
        <v>62</v>
      </c>
      <c r="E80">
        <v>1</v>
      </c>
      <c r="F80" s="1" t="s">
        <v>225</v>
      </c>
      <c r="G80" t="s">
        <v>68</v>
      </c>
      <c r="H80" t="s">
        <v>64</v>
      </c>
      <c r="I80" t="s">
        <v>105</v>
      </c>
      <c r="J80" t="s">
        <v>66</v>
      </c>
      <c r="K80" t="s">
        <v>66</v>
      </c>
      <c r="L80" t="s">
        <v>269</v>
      </c>
      <c r="M80" s="11">
        <v>167.33</v>
      </c>
      <c r="N80" s="9">
        <v>190.25</v>
      </c>
      <c r="O80" s="8">
        <v>0.33333333333333331</v>
      </c>
      <c r="P80" s="9">
        <f t="shared" si="3"/>
        <v>501.99000000000007</v>
      </c>
    </row>
    <row r="81" spans="1:16" x14ac:dyDescent="0.3">
      <c r="A81">
        <v>162</v>
      </c>
      <c r="B81" t="s">
        <v>251</v>
      </c>
      <c r="C81" t="s">
        <v>76</v>
      </c>
      <c r="D81" t="s">
        <v>62</v>
      </c>
      <c r="E81">
        <v>1</v>
      </c>
      <c r="F81" s="1" t="s">
        <v>225</v>
      </c>
      <c r="G81" t="s">
        <v>68</v>
      </c>
      <c r="H81" t="s">
        <v>64</v>
      </c>
      <c r="I81" t="s">
        <v>105</v>
      </c>
      <c r="J81" t="s">
        <v>66</v>
      </c>
      <c r="K81" t="s">
        <v>66</v>
      </c>
      <c r="L81" t="s">
        <v>315</v>
      </c>
      <c r="M81" s="11">
        <v>151.69999999999999</v>
      </c>
      <c r="N81" s="9">
        <v>172.5</v>
      </c>
      <c r="O81" s="8">
        <v>0.33333333333333331</v>
      </c>
      <c r="P81" s="9">
        <f t="shared" si="3"/>
        <v>455.09999999999997</v>
      </c>
    </row>
    <row r="82" spans="1:16" x14ac:dyDescent="0.3">
      <c r="A82">
        <v>163</v>
      </c>
      <c r="B82" t="s">
        <v>251</v>
      </c>
      <c r="C82" t="s">
        <v>76</v>
      </c>
      <c r="D82" t="s">
        <v>62</v>
      </c>
      <c r="E82">
        <v>1</v>
      </c>
      <c r="F82" s="1" t="s">
        <v>225</v>
      </c>
      <c r="G82" t="s">
        <v>68</v>
      </c>
      <c r="H82">
        <v>460</v>
      </c>
      <c r="I82" t="s">
        <v>98</v>
      </c>
      <c r="J82" t="s">
        <v>66</v>
      </c>
      <c r="K82" t="s">
        <v>66</v>
      </c>
      <c r="L82" t="s">
        <v>316</v>
      </c>
      <c r="M82" s="11">
        <v>163.69999999999999</v>
      </c>
      <c r="N82" s="9">
        <v>186.25</v>
      </c>
      <c r="O82" s="8">
        <v>0.33333333333333331</v>
      </c>
      <c r="P82" s="9">
        <f t="shared" si="3"/>
        <v>491.09999999999997</v>
      </c>
    </row>
    <row r="83" spans="1:16" x14ac:dyDescent="0.3">
      <c r="A83">
        <v>164</v>
      </c>
      <c r="B83" t="s">
        <v>251</v>
      </c>
      <c r="C83" t="s">
        <v>76</v>
      </c>
      <c r="D83" t="s">
        <v>62</v>
      </c>
      <c r="E83">
        <v>1</v>
      </c>
      <c r="F83" s="1" t="s">
        <v>225</v>
      </c>
      <c r="G83" t="s">
        <v>120</v>
      </c>
      <c r="H83" t="s">
        <v>64</v>
      </c>
      <c r="I83" t="s">
        <v>105</v>
      </c>
      <c r="J83" t="s">
        <v>66</v>
      </c>
      <c r="K83" t="s">
        <v>66</v>
      </c>
      <c r="L83" t="s">
        <v>317</v>
      </c>
      <c r="M83" s="11">
        <v>252.35</v>
      </c>
      <c r="N83" s="9">
        <v>287</v>
      </c>
      <c r="O83" s="8">
        <v>0.33333333333333331</v>
      </c>
      <c r="P83" s="9">
        <f t="shared" si="3"/>
        <v>757.05000000000007</v>
      </c>
    </row>
    <row r="84" spans="1:16" x14ac:dyDescent="0.3">
      <c r="A84">
        <v>165</v>
      </c>
      <c r="B84" t="s">
        <v>251</v>
      </c>
      <c r="C84" t="s">
        <v>76</v>
      </c>
      <c r="D84" t="s">
        <v>62</v>
      </c>
      <c r="E84">
        <v>1</v>
      </c>
      <c r="F84" s="1" t="s">
        <v>225</v>
      </c>
      <c r="G84" t="s">
        <v>101</v>
      </c>
      <c r="H84" t="s">
        <v>64</v>
      </c>
      <c r="I84" t="s">
        <v>105</v>
      </c>
      <c r="J84" t="s">
        <v>66</v>
      </c>
      <c r="K84" t="s">
        <v>66</v>
      </c>
      <c r="L84" t="s">
        <v>318</v>
      </c>
      <c r="M84" s="11">
        <v>187.25</v>
      </c>
      <c r="N84" s="9">
        <v>213</v>
      </c>
      <c r="O84" s="8">
        <v>0.33333333333333331</v>
      </c>
      <c r="P84" s="9">
        <f t="shared" si="3"/>
        <v>561.75</v>
      </c>
    </row>
    <row r="85" spans="1:16" x14ac:dyDescent="0.3">
      <c r="A85">
        <v>166</v>
      </c>
      <c r="B85" t="s">
        <v>251</v>
      </c>
      <c r="C85" t="s">
        <v>76</v>
      </c>
      <c r="D85" t="s">
        <v>62</v>
      </c>
      <c r="E85">
        <v>1</v>
      </c>
      <c r="F85" s="1" t="s">
        <v>319</v>
      </c>
      <c r="G85" t="s">
        <v>68</v>
      </c>
      <c r="H85" t="s">
        <v>64</v>
      </c>
      <c r="I85" t="s">
        <v>98</v>
      </c>
      <c r="J85" t="s">
        <v>66</v>
      </c>
      <c r="K85" t="s">
        <v>66</v>
      </c>
      <c r="L85" t="s">
        <v>320</v>
      </c>
      <c r="M85" s="11">
        <v>128.5</v>
      </c>
      <c r="N85" s="9">
        <v>146.05000000000001</v>
      </c>
      <c r="O85" s="8">
        <v>0.33333333333333331</v>
      </c>
      <c r="P85" s="9">
        <f t="shared" si="3"/>
        <v>385.5</v>
      </c>
    </row>
    <row r="86" spans="1:16" x14ac:dyDescent="0.3">
      <c r="A86">
        <v>198</v>
      </c>
      <c r="B86" t="s">
        <v>251</v>
      </c>
      <c r="C86" t="s">
        <v>366</v>
      </c>
      <c r="D86" t="s">
        <v>62</v>
      </c>
      <c r="E86">
        <v>1</v>
      </c>
      <c r="F86" s="1" t="s">
        <v>225</v>
      </c>
      <c r="G86" t="s">
        <v>68</v>
      </c>
      <c r="H86" t="s">
        <v>64</v>
      </c>
      <c r="I86" t="s">
        <v>105</v>
      </c>
      <c r="J86" t="s">
        <v>66</v>
      </c>
      <c r="K86" t="s">
        <v>66</v>
      </c>
      <c r="L86" t="s">
        <v>367</v>
      </c>
      <c r="M86" s="11">
        <v>223.41</v>
      </c>
      <c r="N86" s="9">
        <v>254</v>
      </c>
      <c r="O86" s="8">
        <v>0.33333333333333331</v>
      </c>
      <c r="P86" s="9">
        <f t="shared" si="3"/>
        <v>670.23</v>
      </c>
    </row>
    <row r="87" spans="1:16" x14ac:dyDescent="0.3">
      <c r="A87">
        <v>207</v>
      </c>
      <c r="B87" t="s">
        <v>251</v>
      </c>
      <c r="C87" t="s">
        <v>378</v>
      </c>
      <c r="D87" t="s">
        <v>62</v>
      </c>
      <c r="E87">
        <v>1</v>
      </c>
      <c r="F87" s="1" t="s">
        <v>225</v>
      </c>
      <c r="G87" t="s">
        <v>68</v>
      </c>
      <c r="H87">
        <v>115</v>
      </c>
      <c r="I87" t="s">
        <v>105</v>
      </c>
      <c r="J87" t="s">
        <v>66</v>
      </c>
      <c r="K87" t="s">
        <v>66</v>
      </c>
      <c r="L87" t="s">
        <v>380</v>
      </c>
      <c r="M87" s="11">
        <v>273.92</v>
      </c>
      <c r="N87" s="9">
        <v>311.5</v>
      </c>
      <c r="O87" s="8">
        <v>0.33333333333333331</v>
      </c>
      <c r="P87" s="9">
        <f t="shared" si="3"/>
        <v>821.7600000000001</v>
      </c>
    </row>
    <row r="88" spans="1:16" x14ac:dyDescent="0.3">
      <c r="A88">
        <v>212</v>
      </c>
      <c r="B88" t="s">
        <v>384</v>
      </c>
      <c r="C88" t="s">
        <v>385</v>
      </c>
      <c r="D88" t="s">
        <v>62</v>
      </c>
      <c r="E88">
        <v>1</v>
      </c>
      <c r="F88" s="1" t="s">
        <v>225</v>
      </c>
      <c r="G88" t="s">
        <v>68</v>
      </c>
      <c r="H88" t="s">
        <v>64</v>
      </c>
      <c r="I88" t="s">
        <v>105</v>
      </c>
      <c r="J88" t="s">
        <v>66</v>
      </c>
      <c r="K88" t="s">
        <v>66</v>
      </c>
      <c r="L88" t="s">
        <v>388</v>
      </c>
      <c r="M88" s="11">
        <v>229.69</v>
      </c>
      <c r="N88" s="9">
        <v>261.25</v>
      </c>
      <c r="O88" s="8">
        <v>0.33333333333333331</v>
      </c>
      <c r="P88" s="9">
        <f t="shared" si="3"/>
        <v>689.07</v>
      </c>
    </row>
    <row r="89" spans="1:16" x14ac:dyDescent="0.3">
      <c r="A89">
        <v>238</v>
      </c>
      <c r="B89" t="s">
        <v>384</v>
      </c>
      <c r="C89" t="s">
        <v>366</v>
      </c>
      <c r="D89" t="s">
        <v>62</v>
      </c>
      <c r="E89">
        <v>1</v>
      </c>
      <c r="F89" s="1" t="s">
        <v>225</v>
      </c>
      <c r="G89" t="s">
        <v>97</v>
      </c>
      <c r="H89">
        <v>230</v>
      </c>
      <c r="I89" t="s">
        <v>107</v>
      </c>
      <c r="J89" t="s">
        <v>66</v>
      </c>
      <c r="K89" t="s">
        <v>66</v>
      </c>
      <c r="L89" t="s">
        <v>424</v>
      </c>
      <c r="M89" s="11">
        <v>244.73</v>
      </c>
      <c r="N89" s="9">
        <v>278.25</v>
      </c>
      <c r="O89" s="8">
        <v>0.33333333333333331</v>
      </c>
      <c r="P89" s="9">
        <f t="shared" si="3"/>
        <v>734.19</v>
      </c>
    </row>
    <row r="90" spans="1:16" x14ac:dyDescent="0.3">
      <c r="A90">
        <v>251</v>
      </c>
      <c r="B90" t="s">
        <v>384</v>
      </c>
      <c r="C90" t="s">
        <v>449</v>
      </c>
      <c r="D90" t="s">
        <v>62</v>
      </c>
      <c r="E90">
        <v>1</v>
      </c>
      <c r="F90" s="1" t="s">
        <v>225</v>
      </c>
      <c r="G90" t="s">
        <v>68</v>
      </c>
      <c r="H90" t="s">
        <v>64</v>
      </c>
      <c r="I90" t="s">
        <v>98</v>
      </c>
      <c r="J90" t="s">
        <v>66</v>
      </c>
      <c r="K90" t="s">
        <v>66</v>
      </c>
      <c r="L90" t="s">
        <v>450</v>
      </c>
      <c r="M90" s="11">
        <v>171.5</v>
      </c>
      <c r="N90" s="9">
        <v>195</v>
      </c>
      <c r="O90" s="8">
        <v>0.33333333333333331</v>
      </c>
      <c r="P90" s="9">
        <f t="shared" si="3"/>
        <v>514.5</v>
      </c>
    </row>
    <row r="91" spans="1:16" x14ac:dyDescent="0.3">
      <c r="A91">
        <v>252</v>
      </c>
      <c r="B91" t="s">
        <v>384</v>
      </c>
      <c r="C91" t="s">
        <v>378</v>
      </c>
      <c r="D91" t="s">
        <v>62</v>
      </c>
      <c r="E91">
        <v>1</v>
      </c>
      <c r="F91" s="1" t="s">
        <v>225</v>
      </c>
      <c r="G91" t="s">
        <v>68</v>
      </c>
      <c r="H91">
        <v>230</v>
      </c>
      <c r="I91" t="s">
        <v>98</v>
      </c>
      <c r="J91" t="s">
        <v>66</v>
      </c>
      <c r="K91" t="s">
        <v>66</v>
      </c>
      <c r="L91" t="s">
        <v>451</v>
      </c>
      <c r="M91" s="11">
        <v>203.94</v>
      </c>
      <c r="N91" s="9">
        <v>231.75</v>
      </c>
      <c r="O91" s="8">
        <v>0.33333333333333331</v>
      </c>
      <c r="P91" s="9">
        <f t="shared" si="3"/>
        <v>611.82000000000005</v>
      </c>
    </row>
    <row r="92" spans="1:16" x14ac:dyDescent="0.3">
      <c r="A92">
        <v>255</v>
      </c>
      <c r="B92" t="s">
        <v>384</v>
      </c>
      <c r="C92" t="s">
        <v>456</v>
      </c>
      <c r="D92" t="s">
        <v>62</v>
      </c>
      <c r="E92">
        <v>1</v>
      </c>
      <c r="F92" s="1" t="s">
        <v>225</v>
      </c>
      <c r="G92" t="s">
        <v>68</v>
      </c>
      <c r="H92" t="s">
        <v>64</v>
      </c>
      <c r="I92" t="s">
        <v>105</v>
      </c>
      <c r="J92" t="s">
        <v>66</v>
      </c>
      <c r="K92" t="s">
        <v>66</v>
      </c>
      <c r="L92" t="s">
        <v>457</v>
      </c>
      <c r="M92" s="11">
        <v>190.49</v>
      </c>
      <c r="N92" s="9">
        <v>216.5</v>
      </c>
      <c r="O92" s="8">
        <v>0.33333333333333331</v>
      </c>
      <c r="P92" s="9">
        <f t="shared" si="3"/>
        <v>571.47</v>
      </c>
    </row>
    <row r="93" spans="1:16" x14ac:dyDescent="0.3">
      <c r="A93">
        <v>256</v>
      </c>
      <c r="B93" t="s">
        <v>384</v>
      </c>
      <c r="C93" t="s">
        <v>381</v>
      </c>
      <c r="D93" t="s">
        <v>62</v>
      </c>
      <c r="E93">
        <v>1</v>
      </c>
      <c r="F93" s="1" t="s">
        <v>458</v>
      </c>
      <c r="G93" t="s">
        <v>68</v>
      </c>
      <c r="H93">
        <v>230</v>
      </c>
      <c r="I93" t="s">
        <v>98</v>
      </c>
      <c r="J93" t="s">
        <v>66</v>
      </c>
      <c r="K93" t="s">
        <v>66</v>
      </c>
      <c r="L93" t="s">
        <v>459</v>
      </c>
      <c r="M93" s="11">
        <v>196.06</v>
      </c>
      <c r="N93" s="9">
        <v>223</v>
      </c>
      <c r="O93" s="8">
        <v>0.33333333333333331</v>
      </c>
      <c r="P93" s="9">
        <f t="shared" si="3"/>
        <v>588.18000000000006</v>
      </c>
    </row>
    <row r="94" spans="1:16" x14ac:dyDescent="0.3">
      <c r="A94">
        <v>263</v>
      </c>
      <c r="B94" t="s">
        <v>460</v>
      </c>
      <c r="C94" t="s">
        <v>461</v>
      </c>
      <c r="D94" t="s">
        <v>62</v>
      </c>
      <c r="E94">
        <v>1</v>
      </c>
      <c r="F94" s="1" t="s">
        <v>225</v>
      </c>
      <c r="G94" t="s">
        <v>97</v>
      </c>
      <c r="H94">
        <v>115</v>
      </c>
      <c r="I94" t="s">
        <v>69</v>
      </c>
      <c r="J94" t="s">
        <v>66</v>
      </c>
      <c r="K94" t="s">
        <v>66</v>
      </c>
      <c r="L94" t="s">
        <v>468</v>
      </c>
      <c r="M94" s="11">
        <v>270.5</v>
      </c>
      <c r="N94" s="9">
        <v>307.5</v>
      </c>
      <c r="O94" s="8">
        <v>0.33333333333333331</v>
      </c>
      <c r="P94" s="9">
        <f t="shared" si="3"/>
        <v>811.5</v>
      </c>
    </row>
    <row r="95" spans="1:16" x14ac:dyDescent="0.3">
      <c r="A95">
        <v>264</v>
      </c>
      <c r="B95" t="s">
        <v>460</v>
      </c>
      <c r="C95" t="s">
        <v>461</v>
      </c>
      <c r="D95" t="s">
        <v>62</v>
      </c>
      <c r="E95">
        <v>1</v>
      </c>
      <c r="F95" s="1" t="s">
        <v>225</v>
      </c>
      <c r="G95" t="s">
        <v>68</v>
      </c>
      <c r="H95">
        <v>115</v>
      </c>
      <c r="I95" t="s">
        <v>98</v>
      </c>
      <c r="J95" t="s">
        <v>66</v>
      </c>
      <c r="K95" t="s">
        <v>66</v>
      </c>
      <c r="L95" t="s">
        <v>469</v>
      </c>
      <c r="M95" s="11">
        <v>263.5</v>
      </c>
      <c r="N95" s="9">
        <v>299.5</v>
      </c>
      <c r="O95" s="8">
        <v>0.33333333333333331</v>
      </c>
      <c r="P95" s="9">
        <f t="shared" si="3"/>
        <v>790.5</v>
      </c>
    </row>
    <row r="96" spans="1:16" x14ac:dyDescent="0.3">
      <c r="A96">
        <v>265</v>
      </c>
      <c r="B96" t="s">
        <v>460</v>
      </c>
      <c r="C96" t="s">
        <v>461</v>
      </c>
      <c r="D96" t="s">
        <v>62</v>
      </c>
      <c r="E96">
        <v>1</v>
      </c>
      <c r="F96" s="1" t="s">
        <v>225</v>
      </c>
      <c r="G96" t="s">
        <v>68</v>
      </c>
      <c r="H96">
        <v>115</v>
      </c>
      <c r="I96" t="s">
        <v>69</v>
      </c>
      <c r="J96" t="s">
        <v>66</v>
      </c>
      <c r="K96" t="s">
        <v>66</v>
      </c>
      <c r="L96" t="s">
        <v>470</v>
      </c>
      <c r="M96" s="11">
        <v>126</v>
      </c>
      <c r="N96" s="9">
        <v>143.19999999999999</v>
      </c>
      <c r="O96" s="8">
        <v>0.33333333333333331</v>
      </c>
      <c r="P96" s="9">
        <f t="shared" si="3"/>
        <v>378</v>
      </c>
    </row>
    <row r="97" spans="1:16" x14ac:dyDescent="0.3">
      <c r="A97">
        <v>266</v>
      </c>
      <c r="B97" t="s">
        <v>460</v>
      </c>
      <c r="C97" t="s">
        <v>461</v>
      </c>
      <c r="D97" t="s">
        <v>62</v>
      </c>
      <c r="E97">
        <v>1</v>
      </c>
      <c r="F97" s="1" t="s">
        <v>225</v>
      </c>
      <c r="G97" t="s">
        <v>277</v>
      </c>
      <c r="H97">
        <v>115</v>
      </c>
      <c r="I97" t="s">
        <v>98</v>
      </c>
      <c r="J97" t="s">
        <v>66</v>
      </c>
      <c r="K97" t="s">
        <v>66</v>
      </c>
      <c r="L97" t="s">
        <v>471</v>
      </c>
      <c r="M97" s="11">
        <v>247</v>
      </c>
      <c r="N97" s="9">
        <v>280.75</v>
      </c>
      <c r="O97" s="8">
        <v>0.33333333333333331</v>
      </c>
      <c r="P97" s="9">
        <f t="shared" si="3"/>
        <v>741</v>
      </c>
    </row>
    <row r="98" spans="1:16" x14ac:dyDescent="0.3">
      <c r="A98">
        <v>303</v>
      </c>
      <c r="B98" t="s">
        <v>473</v>
      </c>
      <c r="D98" t="s">
        <v>62</v>
      </c>
      <c r="E98">
        <v>1</v>
      </c>
      <c r="F98" s="1" t="s">
        <v>225</v>
      </c>
      <c r="G98" t="s">
        <v>97</v>
      </c>
      <c r="H98" t="s">
        <v>64</v>
      </c>
      <c r="I98" t="s">
        <v>105</v>
      </c>
      <c r="J98" t="s">
        <v>66</v>
      </c>
      <c r="K98" t="s">
        <v>66</v>
      </c>
      <c r="L98" t="s">
        <v>509</v>
      </c>
      <c r="M98" s="11">
        <v>303.58999999999997</v>
      </c>
      <c r="N98" s="9">
        <v>345</v>
      </c>
      <c r="O98" s="8">
        <v>0.33333333333333331</v>
      </c>
      <c r="P98" s="9">
        <f t="shared" si="3"/>
        <v>910.77</v>
      </c>
    </row>
    <row r="99" spans="1:16" x14ac:dyDescent="0.3">
      <c r="A99">
        <v>304</v>
      </c>
      <c r="B99" t="s">
        <v>473</v>
      </c>
      <c r="D99" t="s">
        <v>62</v>
      </c>
      <c r="E99">
        <v>1</v>
      </c>
      <c r="F99" s="1" t="s">
        <v>225</v>
      </c>
      <c r="G99" t="s">
        <v>97</v>
      </c>
      <c r="H99">
        <v>230</v>
      </c>
      <c r="I99" t="s">
        <v>105</v>
      </c>
      <c r="J99" t="s">
        <v>66</v>
      </c>
      <c r="K99" t="s">
        <v>66</v>
      </c>
      <c r="L99" t="s">
        <v>510</v>
      </c>
      <c r="M99" s="11">
        <v>285.98</v>
      </c>
      <c r="N99" s="9">
        <v>325</v>
      </c>
      <c r="O99" s="8">
        <v>0.33333333333333331</v>
      </c>
      <c r="P99" s="9">
        <f t="shared" si="3"/>
        <v>857.94</v>
      </c>
    </row>
    <row r="100" spans="1:16" x14ac:dyDescent="0.3">
      <c r="A100">
        <v>305</v>
      </c>
      <c r="B100" t="s">
        <v>473</v>
      </c>
      <c r="D100" t="s">
        <v>62</v>
      </c>
      <c r="E100">
        <v>1</v>
      </c>
      <c r="F100" s="1" t="s">
        <v>225</v>
      </c>
      <c r="G100" t="s">
        <v>68</v>
      </c>
      <c r="H100">
        <v>115</v>
      </c>
      <c r="I100" t="s">
        <v>105</v>
      </c>
      <c r="J100" t="s">
        <v>66</v>
      </c>
      <c r="K100" t="s">
        <v>66</v>
      </c>
      <c r="L100" t="s">
        <v>511</v>
      </c>
      <c r="M100" s="11">
        <v>132.56</v>
      </c>
      <c r="N100" s="9">
        <v>150.75</v>
      </c>
      <c r="O100" s="8">
        <v>0.33333333333333331</v>
      </c>
      <c r="P100" s="9">
        <f t="shared" si="3"/>
        <v>397.68</v>
      </c>
    </row>
    <row r="101" spans="1:16" x14ac:dyDescent="0.3">
      <c r="A101">
        <v>306</v>
      </c>
      <c r="B101" t="s">
        <v>473</v>
      </c>
      <c r="D101" t="s">
        <v>62</v>
      </c>
      <c r="E101">
        <v>1</v>
      </c>
      <c r="F101" s="1" t="s">
        <v>225</v>
      </c>
      <c r="G101" t="s">
        <v>68</v>
      </c>
      <c r="H101" t="s">
        <v>64</v>
      </c>
      <c r="I101" t="s">
        <v>105</v>
      </c>
      <c r="J101" t="s">
        <v>66</v>
      </c>
      <c r="K101" t="s">
        <v>66</v>
      </c>
      <c r="L101" t="s">
        <v>512</v>
      </c>
      <c r="M101" s="11">
        <v>218.3</v>
      </c>
      <c r="N101" s="9">
        <v>248.25</v>
      </c>
      <c r="O101" s="8">
        <v>0.33333333333333331</v>
      </c>
      <c r="P101" s="9">
        <f t="shared" si="3"/>
        <v>654.90000000000009</v>
      </c>
    </row>
    <row r="102" spans="1:16" x14ac:dyDescent="0.3">
      <c r="A102">
        <v>307</v>
      </c>
      <c r="B102" t="s">
        <v>473</v>
      </c>
      <c r="D102" t="s">
        <v>62</v>
      </c>
      <c r="E102">
        <v>1</v>
      </c>
      <c r="F102" s="1" t="s">
        <v>225</v>
      </c>
      <c r="G102" t="s">
        <v>68</v>
      </c>
      <c r="H102" t="s">
        <v>64</v>
      </c>
      <c r="I102" t="s">
        <v>105</v>
      </c>
      <c r="J102" t="s">
        <v>66</v>
      </c>
      <c r="K102" t="s">
        <v>66</v>
      </c>
      <c r="L102" t="s">
        <v>513</v>
      </c>
      <c r="M102" s="11">
        <v>202.55</v>
      </c>
      <c r="N102" s="9">
        <v>230.25</v>
      </c>
      <c r="O102" s="8">
        <v>0.33333333333333331</v>
      </c>
      <c r="P102" s="9">
        <f t="shared" si="3"/>
        <v>607.65000000000009</v>
      </c>
    </row>
    <row r="103" spans="1:16" x14ac:dyDescent="0.3">
      <c r="A103">
        <v>308</v>
      </c>
      <c r="B103" t="s">
        <v>473</v>
      </c>
      <c r="D103" t="s">
        <v>62</v>
      </c>
      <c r="E103">
        <v>1</v>
      </c>
      <c r="F103" s="1" t="s">
        <v>225</v>
      </c>
      <c r="G103" t="s">
        <v>68</v>
      </c>
      <c r="H103" t="s">
        <v>64</v>
      </c>
      <c r="I103" t="s">
        <v>98</v>
      </c>
      <c r="J103" t="s">
        <v>66</v>
      </c>
      <c r="K103" t="s">
        <v>66</v>
      </c>
      <c r="L103" t="s">
        <v>514</v>
      </c>
      <c r="M103" s="11">
        <v>170.57</v>
      </c>
      <c r="N103" s="9">
        <v>194</v>
      </c>
      <c r="O103" s="8">
        <v>0.33333333333333331</v>
      </c>
      <c r="P103" s="9">
        <f t="shared" si="3"/>
        <v>511.71</v>
      </c>
    </row>
    <row r="104" spans="1:16" x14ac:dyDescent="0.3">
      <c r="A104">
        <v>309</v>
      </c>
      <c r="B104" t="s">
        <v>473</v>
      </c>
      <c r="D104" t="s">
        <v>62</v>
      </c>
      <c r="E104">
        <v>1</v>
      </c>
      <c r="F104" s="1" t="s">
        <v>225</v>
      </c>
      <c r="G104" t="s">
        <v>68</v>
      </c>
      <c r="H104" t="s">
        <v>64</v>
      </c>
      <c r="I104" t="s">
        <v>98</v>
      </c>
      <c r="J104" t="s">
        <v>66</v>
      </c>
      <c r="K104" t="s">
        <v>66</v>
      </c>
      <c r="L104" t="s">
        <v>515</v>
      </c>
      <c r="M104" s="11">
        <v>202.09</v>
      </c>
      <c r="N104" s="9">
        <v>229.75</v>
      </c>
      <c r="O104" s="8">
        <v>0.33333333333333331</v>
      </c>
      <c r="P104" s="9">
        <f t="shared" si="3"/>
        <v>606.2700000000001</v>
      </c>
    </row>
    <row r="105" spans="1:16" x14ac:dyDescent="0.3">
      <c r="A105">
        <v>310</v>
      </c>
      <c r="B105" t="s">
        <v>473</v>
      </c>
      <c r="D105" t="s">
        <v>62</v>
      </c>
      <c r="E105">
        <v>1</v>
      </c>
      <c r="F105" s="1" t="s">
        <v>225</v>
      </c>
      <c r="G105" t="s">
        <v>68</v>
      </c>
      <c r="H105" t="s">
        <v>64</v>
      </c>
      <c r="I105" t="s">
        <v>98</v>
      </c>
      <c r="J105" t="s">
        <v>66</v>
      </c>
      <c r="K105" t="s">
        <v>66</v>
      </c>
      <c r="L105" t="s">
        <v>516</v>
      </c>
      <c r="M105" s="11">
        <v>162.74</v>
      </c>
      <c r="N105" s="9">
        <v>185</v>
      </c>
      <c r="O105" s="8">
        <v>0.33333333333333331</v>
      </c>
      <c r="P105" s="9">
        <f t="shared" si="3"/>
        <v>488.22</v>
      </c>
    </row>
    <row r="106" spans="1:16" x14ac:dyDescent="0.3">
      <c r="A106">
        <v>311</v>
      </c>
      <c r="B106" t="s">
        <v>473</v>
      </c>
      <c r="D106" t="s">
        <v>62</v>
      </c>
      <c r="E106">
        <v>1</v>
      </c>
      <c r="F106" s="1" t="s">
        <v>225</v>
      </c>
      <c r="G106" t="s">
        <v>68</v>
      </c>
      <c r="H106">
        <v>230</v>
      </c>
      <c r="I106" t="s">
        <v>105</v>
      </c>
      <c r="J106" t="s">
        <v>66</v>
      </c>
      <c r="K106" t="s">
        <v>66</v>
      </c>
      <c r="L106" t="s">
        <v>517</v>
      </c>
      <c r="M106" s="11">
        <v>204.41</v>
      </c>
      <c r="N106" s="9">
        <v>232.5</v>
      </c>
      <c r="O106" s="8">
        <v>0.33333333333333331</v>
      </c>
      <c r="P106" s="9">
        <f t="shared" si="3"/>
        <v>613.23</v>
      </c>
    </row>
    <row r="107" spans="1:16" x14ac:dyDescent="0.3">
      <c r="A107">
        <v>312</v>
      </c>
      <c r="B107" t="s">
        <v>473</v>
      </c>
      <c r="D107" t="s">
        <v>62</v>
      </c>
      <c r="E107">
        <v>1</v>
      </c>
      <c r="F107" s="1" t="s">
        <v>225</v>
      </c>
      <c r="G107" t="s">
        <v>68</v>
      </c>
      <c r="H107">
        <v>230</v>
      </c>
      <c r="I107" t="s">
        <v>98</v>
      </c>
      <c r="J107" t="s">
        <v>66</v>
      </c>
      <c r="K107" t="s">
        <v>66</v>
      </c>
      <c r="L107" t="s">
        <v>518</v>
      </c>
      <c r="M107" s="11">
        <v>230.82</v>
      </c>
      <c r="N107" s="9">
        <v>262.5</v>
      </c>
      <c r="O107" s="8">
        <v>0.33333333333333331</v>
      </c>
      <c r="P107" s="9">
        <f t="shared" si="3"/>
        <v>692.46</v>
      </c>
    </row>
    <row r="108" spans="1:16" x14ac:dyDescent="0.3">
      <c r="A108">
        <v>313</v>
      </c>
      <c r="B108" t="s">
        <v>473</v>
      </c>
      <c r="D108" t="s">
        <v>62</v>
      </c>
      <c r="E108">
        <v>1</v>
      </c>
      <c r="F108" s="1" t="s">
        <v>225</v>
      </c>
      <c r="G108" t="s">
        <v>68</v>
      </c>
      <c r="H108">
        <v>460</v>
      </c>
      <c r="I108" t="s">
        <v>105</v>
      </c>
      <c r="J108" t="s">
        <v>66</v>
      </c>
      <c r="K108" t="s">
        <v>66</v>
      </c>
      <c r="L108" t="s">
        <v>519</v>
      </c>
      <c r="M108" s="11">
        <v>312.86</v>
      </c>
      <c r="N108" s="9">
        <v>355.75</v>
      </c>
      <c r="O108" s="8">
        <v>0.33333333333333331</v>
      </c>
      <c r="P108" s="9">
        <f t="shared" si="3"/>
        <v>938.58</v>
      </c>
    </row>
    <row r="109" spans="1:16" x14ac:dyDescent="0.3">
      <c r="A109">
        <v>314</v>
      </c>
      <c r="B109" t="s">
        <v>473</v>
      </c>
      <c r="D109" t="s">
        <v>62</v>
      </c>
      <c r="E109">
        <v>1</v>
      </c>
      <c r="F109" s="1" t="s">
        <v>225</v>
      </c>
      <c r="G109" t="s">
        <v>101</v>
      </c>
      <c r="H109" t="s">
        <v>64</v>
      </c>
      <c r="I109" t="s">
        <v>98</v>
      </c>
      <c r="J109" t="s">
        <v>66</v>
      </c>
      <c r="K109" t="s">
        <v>66</v>
      </c>
      <c r="L109" t="s">
        <v>520</v>
      </c>
      <c r="M109" s="11">
        <v>146.26</v>
      </c>
      <c r="N109" s="9">
        <v>166.25</v>
      </c>
      <c r="O109" s="8">
        <v>0.33333333333333331</v>
      </c>
      <c r="P109" s="9">
        <f t="shared" si="3"/>
        <v>438.78</v>
      </c>
    </row>
    <row r="110" spans="1:16" x14ac:dyDescent="0.3">
      <c r="A110">
        <v>315</v>
      </c>
      <c r="B110" t="s">
        <v>473</v>
      </c>
      <c r="D110" t="s">
        <v>62</v>
      </c>
      <c r="E110">
        <v>1</v>
      </c>
      <c r="F110" s="1" t="s">
        <v>225</v>
      </c>
      <c r="G110" t="s">
        <v>101</v>
      </c>
      <c r="H110" t="s">
        <v>64</v>
      </c>
      <c r="I110" t="s">
        <v>107</v>
      </c>
      <c r="J110" t="s">
        <v>66</v>
      </c>
      <c r="K110" t="s">
        <v>66</v>
      </c>
      <c r="L110" t="s">
        <v>521</v>
      </c>
      <c r="M110" s="11">
        <v>217.85</v>
      </c>
      <c r="N110" s="9">
        <v>247.75</v>
      </c>
      <c r="O110" s="8">
        <v>0.33333333333333331</v>
      </c>
      <c r="P110" s="9">
        <f t="shared" si="3"/>
        <v>653.55000000000007</v>
      </c>
    </row>
    <row r="111" spans="1:16" x14ac:dyDescent="0.3">
      <c r="A111">
        <v>331</v>
      </c>
      <c r="B111" t="s">
        <v>537</v>
      </c>
      <c r="D111" t="s">
        <v>62</v>
      </c>
      <c r="E111">
        <v>1</v>
      </c>
      <c r="F111" s="1" t="s">
        <v>225</v>
      </c>
      <c r="G111" t="s">
        <v>101</v>
      </c>
      <c r="H111">
        <v>115</v>
      </c>
      <c r="I111" t="s">
        <v>107</v>
      </c>
      <c r="J111" t="s">
        <v>66</v>
      </c>
      <c r="K111" t="s">
        <v>66</v>
      </c>
      <c r="L111" t="s">
        <v>538</v>
      </c>
      <c r="M111" s="11">
        <v>181.28</v>
      </c>
      <c r="N111" s="9">
        <v>206</v>
      </c>
      <c r="O111" s="8">
        <v>0.33333333333333331</v>
      </c>
      <c r="P111" s="9">
        <f t="shared" si="3"/>
        <v>543.84</v>
      </c>
    </row>
    <row r="112" spans="1:16" x14ac:dyDescent="0.3">
      <c r="A112">
        <v>340</v>
      </c>
      <c r="B112" t="s">
        <v>548</v>
      </c>
      <c r="C112" t="s">
        <v>366</v>
      </c>
      <c r="D112" t="s">
        <v>62</v>
      </c>
      <c r="E112">
        <v>1</v>
      </c>
      <c r="F112" s="1" t="s">
        <v>225</v>
      </c>
      <c r="G112" t="s">
        <v>68</v>
      </c>
      <c r="H112">
        <v>115</v>
      </c>
      <c r="I112" t="s">
        <v>105</v>
      </c>
      <c r="J112" t="s">
        <v>66</v>
      </c>
      <c r="K112" t="s">
        <v>66</v>
      </c>
      <c r="L112" t="s">
        <v>554</v>
      </c>
      <c r="M112" s="11">
        <v>145.54</v>
      </c>
      <c r="N112" s="9">
        <v>165.5</v>
      </c>
      <c r="O112" s="8">
        <v>0.33333333333333331</v>
      </c>
      <c r="P112" s="9">
        <f t="shared" si="3"/>
        <v>436.62</v>
      </c>
    </row>
    <row r="113" spans="1:16" x14ac:dyDescent="0.3">
      <c r="A113">
        <v>341</v>
      </c>
      <c r="B113" t="s">
        <v>548</v>
      </c>
      <c r="C113" t="s">
        <v>555</v>
      </c>
      <c r="D113" t="s">
        <v>62</v>
      </c>
      <c r="E113">
        <v>1</v>
      </c>
      <c r="F113" s="1" t="s">
        <v>225</v>
      </c>
      <c r="G113" t="s">
        <v>68</v>
      </c>
      <c r="H113">
        <v>230</v>
      </c>
      <c r="I113" t="s">
        <v>105</v>
      </c>
      <c r="J113" t="s">
        <v>66</v>
      </c>
      <c r="K113" t="s">
        <v>66</v>
      </c>
      <c r="L113" t="s">
        <v>556</v>
      </c>
      <c r="M113" s="11">
        <v>278.62</v>
      </c>
      <c r="N113" s="9">
        <v>316.75</v>
      </c>
      <c r="O113" s="8">
        <v>0.33333333333333331</v>
      </c>
      <c r="P113" s="9">
        <f t="shared" si="3"/>
        <v>835.86</v>
      </c>
    </row>
    <row r="114" spans="1:16" x14ac:dyDescent="0.3">
      <c r="A114">
        <v>343</v>
      </c>
      <c r="B114" t="s">
        <v>548</v>
      </c>
      <c r="C114" t="s">
        <v>559</v>
      </c>
      <c r="D114" t="s">
        <v>62</v>
      </c>
      <c r="E114">
        <v>1</v>
      </c>
      <c r="F114" s="1" t="s">
        <v>225</v>
      </c>
      <c r="G114" t="s">
        <v>68</v>
      </c>
      <c r="H114">
        <v>115</v>
      </c>
      <c r="I114" t="s">
        <v>69</v>
      </c>
      <c r="J114" t="s">
        <v>66</v>
      </c>
      <c r="K114" t="s">
        <v>66</v>
      </c>
      <c r="L114" t="s">
        <v>560</v>
      </c>
      <c r="M114" s="11">
        <v>156.66</v>
      </c>
      <c r="N114" s="9">
        <v>178.25</v>
      </c>
      <c r="O114" s="8">
        <v>0.33333333333333331</v>
      </c>
      <c r="P114" s="9">
        <f t="shared" si="3"/>
        <v>469.98</v>
      </c>
    </row>
    <row r="115" spans="1:16" x14ac:dyDescent="0.3">
      <c r="A115">
        <v>344</v>
      </c>
      <c r="B115" t="s">
        <v>548</v>
      </c>
      <c r="C115" t="s">
        <v>561</v>
      </c>
      <c r="D115" t="s">
        <v>62</v>
      </c>
      <c r="E115">
        <v>1</v>
      </c>
      <c r="F115" s="1" t="s">
        <v>225</v>
      </c>
      <c r="G115" t="s">
        <v>63</v>
      </c>
      <c r="H115" t="s">
        <v>64</v>
      </c>
      <c r="I115" t="s">
        <v>65</v>
      </c>
      <c r="J115" t="s">
        <v>66</v>
      </c>
      <c r="K115" t="s">
        <v>66</v>
      </c>
      <c r="L115" t="s">
        <v>562</v>
      </c>
      <c r="M115" s="11">
        <v>146.47</v>
      </c>
      <c r="N115" s="9">
        <v>166.5</v>
      </c>
      <c r="O115" s="8">
        <v>0.33333333333333331</v>
      </c>
      <c r="P115" s="9">
        <f t="shared" si="3"/>
        <v>439.41</v>
      </c>
    </row>
    <row r="116" spans="1:16" x14ac:dyDescent="0.3">
      <c r="A116">
        <v>345</v>
      </c>
      <c r="B116" t="s">
        <v>548</v>
      </c>
      <c r="C116" t="s">
        <v>563</v>
      </c>
      <c r="D116" t="s">
        <v>62</v>
      </c>
      <c r="E116">
        <v>1</v>
      </c>
      <c r="F116" s="1" t="s">
        <v>225</v>
      </c>
      <c r="G116" t="s">
        <v>68</v>
      </c>
      <c r="H116" t="s">
        <v>64</v>
      </c>
      <c r="I116" t="s">
        <v>69</v>
      </c>
      <c r="J116" t="s">
        <v>66</v>
      </c>
      <c r="K116" t="s">
        <v>66</v>
      </c>
      <c r="L116" t="s">
        <v>564</v>
      </c>
      <c r="M116" s="11">
        <v>155.74</v>
      </c>
      <c r="N116" s="9">
        <v>177</v>
      </c>
      <c r="O116" s="8">
        <v>0.33333333333333331</v>
      </c>
      <c r="P116" s="9">
        <f t="shared" si="3"/>
        <v>467.22</v>
      </c>
    </row>
    <row r="117" spans="1:16" x14ac:dyDescent="0.3">
      <c r="A117">
        <v>346</v>
      </c>
      <c r="B117" t="s">
        <v>548</v>
      </c>
      <c r="C117" t="s">
        <v>565</v>
      </c>
      <c r="D117" t="s">
        <v>62</v>
      </c>
      <c r="E117">
        <v>1</v>
      </c>
      <c r="F117" s="1" t="s">
        <v>225</v>
      </c>
      <c r="G117" t="s">
        <v>68</v>
      </c>
      <c r="H117">
        <v>115</v>
      </c>
      <c r="I117" t="s">
        <v>69</v>
      </c>
      <c r="J117" t="s">
        <v>66</v>
      </c>
      <c r="K117" t="s">
        <v>66</v>
      </c>
      <c r="L117" t="s">
        <v>566</v>
      </c>
      <c r="M117" s="11">
        <v>164.54</v>
      </c>
      <c r="N117" s="9">
        <v>187</v>
      </c>
      <c r="O117" s="8">
        <v>0.33333333333333331</v>
      </c>
      <c r="P117" s="9">
        <f t="shared" si="3"/>
        <v>493.62</v>
      </c>
    </row>
    <row r="118" spans="1:16" x14ac:dyDescent="0.3">
      <c r="A118">
        <v>347</v>
      </c>
      <c r="B118" t="s">
        <v>548</v>
      </c>
      <c r="C118" t="s">
        <v>567</v>
      </c>
      <c r="D118" t="s">
        <v>62</v>
      </c>
      <c r="E118">
        <v>1</v>
      </c>
      <c r="F118" s="1" t="s">
        <v>225</v>
      </c>
      <c r="G118" t="s">
        <v>68</v>
      </c>
      <c r="H118">
        <v>115</v>
      </c>
      <c r="I118" t="s">
        <v>69</v>
      </c>
      <c r="J118" t="s">
        <v>66</v>
      </c>
      <c r="K118" t="s">
        <v>66</v>
      </c>
      <c r="L118" t="s">
        <v>568</v>
      </c>
      <c r="M118" s="11">
        <v>170.1</v>
      </c>
      <c r="N118" s="9">
        <v>193.5</v>
      </c>
      <c r="O118" s="8">
        <v>0.33333333333333331</v>
      </c>
      <c r="P118" s="9">
        <f t="shared" si="3"/>
        <v>510.3</v>
      </c>
    </row>
    <row r="119" spans="1:16" x14ac:dyDescent="0.3">
      <c r="A119">
        <v>348</v>
      </c>
      <c r="B119" t="s">
        <v>548</v>
      </c>
      <c r="C119" t="s">
        <v>569</v>
      </c>
      <c r="D119" t="s">
        <v>62</v>
      </c>
      <c r="E119">
        <v>1</v>
      </c>
      <c r="F119" s="1" t="s">
        <v>225</v>
      </c>
      <c r="G119" t="s">
        <v>68</v>
      </c>
      <c r="H119" t="s">
        <v>64</v>
      </c>
      <c r="I119" t="s">
        <v>69</v>
      </c>
      <c r="J119" t="s">
        <v>66</v>
      </c>
      <c r="K119" t="s">
        <v>66</v>
      </c>
      <c r="L119" t="s">
        <v>570</v>
      </c>
      <c r="M119" s="11">
        <v>159.44</v>
      </c>
      <c r="N119" s="9">
        <v>181.25</v>
      </c>
      <c r="O119" s="8">
        <v>0.33333333333333331</v>
      </c>
      <c r="P119" s="9">
        <f t="shared" si="3"/>
        <v>478.32</v>
      </c>
    </row>
    <row r="120" spans="1:16" x14ac:dyDescent="0.3">
      <c r="A120">
        <v>349</v>
      </c>
      <c r="B120" t="s">
        <v>548</v>
      </c>
      <c r="C120" t="s">
        <v>571</v>
      </c>
      <c r="D120" t="s">
        <v>62</v>
      </c>
      <c r="E120">
        <v>1</v>
      </c>
      <c r="F120" s="1" t="s">
        <v>225</v>
      </c>
      <c r="G120" t="s">
        <v>97</v>
      </c>
      <c r="H120" t="s">
        <v>64</v>
      </c>
      <c r="I120" t="s">
        <v>69</v>
      </c>
      <c r="J120" t="s">
        <v>66</v>
      </c>
      <c r="K120" t="s">
        <v>66</v>
      </c>
      <c r="L120" t="s">
        <v>572</v>
      </c>
      <c r="M120" s="11">
        <v>160.37</v>
      </c>
      <c r="N120" s="9">
        <v>182.25</v>
      </c>
      <c r="O120" s="8">
        <v>0.33333333333333331</v>
      </c>
      <c r="P120" s="9">
        <f t="shared" si="3"/>
        <v>481.11</v>
      </c>
    </row>
    <row r="121" spans="1:16" x14ac:dyDescent="0.3">
      <c r="A121">
        <v>352</v>
      </c>
      <c r="B121" t="s">
        <v>548</v>
      </c>
      <c r="C121" t="s">
        <v>577</v>
      </c>
      <c r="D121" t="s">
        <v>62</v>
      </c>
      <c r="E121">
        <v>1</v>
      </c>
      <c r="F121" s="1" t="s">
        <v>225</v>
      </c>
      <c r="G121" t="s">
        <v>97</v>
      </c>
      <c r="H121" t="s">
        <v>391</v>
      </c>
      <c r="I121" t="s">
        <v>69</v>
      </c>
      <c r="J121" t="s">
        <v>66</v>
      </c>
      <c r="K121" t="s">
        <v>66</v>
      </c>
      <c r="L121" t="s">
        <v>578</v>
      </c>
      <c r="M121" s="11">
        <v>146.47</v>
      </c>
      <c r="N121" s="9">
        <v>166.5</v>
      </c>
      <c r="O121" s="8">
        <v>0.33333333333333331</v>
      </c>
      <c r="P121" s="9">
        <f t="shared" si="3"/>
        <v>439.41</v>
      </c>
    </row>
    <row r="122" spans="1:16" x14ac:dyDescent="0.3">
      <c r="A122">
        <v>355</v>
      </c>
      <c r="B122" t="s">
        <v>548</v>
      </c>
      <c r="C122" t="s">
        <v>378</v>
      </c>
      <c r="D122" t="s">
        <v>62</v>
      </c>
      <c r="E122">
        <v>1</v>
      </c>
      <c r="F122" s="1" t="s">
        <v>225</v>
      </c>
      <c r="G122" t="s">
        <v>68</v>
      </c>
      <c r="H122">
        <v>115</v>
      </c>
      <c r="I122" t="s">
        <v>105</v>
      </c>
      <c r="J122" t="s">
        <v>66</v>
      </c>
      <c r="K122" t="s">
        <v>66</v>
      </c>
      <c r="L122" t="s">
        <v>583</v>
      </c>
      <c r="M122" s="11">
        <v>130.99</v>
      </c>
      <c r="N122" s="9">
        <v>165.5</v>
      </c>
      <c r="O122" s="8">
        <v>0.33333333333333331</v>
      </c>
      <c r="P122" s="9">
        <f t="shared" si="3"/>
        <v>392.97</v>
      </c>
    </row>
    <row r="123" spans="1:16" x14ac:dyDescent="0.3">
      <c r="A123">
        <v>356</v>
      </c>
      <c r="B123" t="s">
        <v>548</v>
      </c>
      <c r="C123" t="s">
        <v>381</v>
      </c>
      <c r="D123" t="s">
        <v>62</v>
      </c>
      <c r="E123">
        <v>1</v>
      </c>
      <c r="F123" s="1" t="s">
        <v>225</v>
      </c>
      <c r="G123" t="s">
        <v>68</v>
      </c>
      <c r="H123" t="s">
        <v>64</v>
      </c>
      <c r="I123" t="s">
        <v>105</v>
      </c>
      <c r="J123" t="s">
        <v>66</v>
      </c>
      <c r="K123" t="s">
        <v>66</v>
      </c>
      <c r="L123" t="s">
        <v>584</v>
      </c>
      <c r="M123" s="11">
        <v>241.02</v>
      </c>
      <c r="N123" s="9">
        <v>274</v>
      </c>
      <c r="O123" s="8">
        <v>0.33333333333333331</v>
      </c>
      <c r="P123" s="9">
        <f t="shared" si="3"/>
        <v>723.06000000000006</v>
      </c>
    </row>
    <row r="124" spans="1:16" x14ac:dyDescent="0.3">
      <c r="A124">
        <v>359</v>
      </c>
      <c r="B124" t="s">
        <v>589</v>
      </c>
      <c r="C124" t="s">
        <v>266</v>
      </c>
      <c r="D124" t="s">
        <v>62</v>
      </c>
      <c r="E124">
        <v>1</v>
      </c>
      <c r="F124" s="1" t="s">
        <v>225</v>
      </c>
      <c r="G124" t="s">
        <v>97</v>
      </c>
      <c r="H124" t="s">
        <v>64</v>
      </c>
      <c r="I124" t="s">
        <v>105</v>
      </c>
      <c r="J124" t="s">
        <v>66</v>
      </c>
      <c r="K124" t="s">
        <v>66</v>
      </c>
      <c r="L124" t="s">
        <v>590</v>
      </c>
      <c r="M124" s="11">
        <v>136.27000000000001</v>
      </c>
      <c r="N124" s="9">
        <v>155</v>
      </c>
      <c r="O124" s="8">
        <v>0.33333333333333331</v>
      </c>
      <c r="P124" s="9">
        <f t="shared" si="3"/>
        <v>408.81000000000006</v>
      </c>
    </row>
    <row r="125" spans="1:16" x14ac:dyDescent="0.3">
      <c r="A125">
        <v>360</v>
      </c>
      <c r="B125" t="s">
        <v>589</v>
      </c>
      <c r="C125" t="s">
        <v>266</v>
      </c>
      <c r="D125" t="s">
        <v>62</v>
      </c>
      <c r="E125">
        <v>1</v>
      </c>
      <c r="F125" s="1" t="s">
        <v>225</v>
      </c>
      <c r="G125" t="s">
        <v>68</v>
      </c>
      <c r="H125">
        <v>115</v>
      </c>
      <c r="I125" t="s">
        <v>105</v>
      </c>
      <c r="J125" t="s">
        <v>66</v>
      </c>
      <c r="K125" t="s">
        <v>66</v>
      </c>
      <c r="L125" t="s">
        <v>591</v>
      </c>
      <c r="M125" s="11">
        <v>139.97999999999999</v>
      </c>
      <c r="N125" s="9">
        <v>159.25</v>
      </c>
      <c r="O125" s="8">
        <v>0.33333333333333331</v>
      </c>
      <c r="P125" s="9">
        <f t="shared" si="3"/>
        <v>419.94</v>
      </c>
    </row>
    <row r="126" spans="1:16" x14ac:dyDescent="0.3">
      <c r="A126">
        <v>367</v>
      </c>
      <c r="B126" t="s">
        <v>589</v>
      </c>
      <c r="C126" t="s">
        <v>452</v>
      </c>
      <c r="D126" t="s">
        <v>62</v>
      </c>
      <c r="E126">
        <v>1</v>
      </c>
      <c r="F126" s="1" t="s">
        <v>225</v>
      </c>
      <c r="G126" t="s">
        <v>101</v>
      </c>
      <c r="H126">
        <v>230</v>
      </c>
      <c r="I126" t="s">
        <v>107</v>
      </c>
      <c r="J126" t="s">
        <v>66</v>
      </c>
      <c r="K126" t="s">
        <v>66</v>
      </c>
      <c r="L126" t="s">
        <v>598</v>
      </c>
      <c r="M126" s="11">
        <v>250.76</v>
      </c>
      <c r="N126" s="9">
        <v>285</v>
      </c>
      <c r="O126" s="8">
        <v>0.33333333333333331</v>
      </c>
      <c r="P126" s="9">
        <f t="shared" si="3"/>
        <v>752.28</v>
      </c>
    </row>
    <row r="127" spans="1:16" x14ac:dyDescent="0.3">
      <c r="A127">
        <v>370</v>
      </c>
      <c r="B127" t="s">
        <v>599</v>
      </c>
      <c r="C127" t="s">
        <v>600</v>
      </c>
      <c r="D127" t="s">
        <v>62</v>
      </c>
      <c r="E127">
        <v>1</v>
      </c>
      <c r="F127" s="1" t="s">
        <v>225</v>
      </c>
      <c r="G127" t="s">
        <v>68</v>
      </c>
      <c r="H127">
        <v>115</v>
      </c>
      <c r="I127" t="s">
        <v>98</v>
      </c>
      <c r="J127" t="s">
        <v>66</v>
      </c>
      <c r="K127" t="s">
        <v>66</v>
      </c>
      <c r="L127" t="s">
        <v>603</v>
      </c>
      <c r="M127" s="11">
        <v>152.30000000000001</v>
      </c>
      <c r="N127" s="9">
        <v>173.25</v>
      </c>
      <c r="O127" s="8">
        <v>0.33333333333333331</v>
      </c>
      <c r="P127" s="9">
        <f t="shared" si="3"/>
        <v>456.90000000000003</v>
      </c>
    </row>
    <row r="128" spans="1:16" x14ac:dyDescent="0.3">
      <c r="A128">
        <v>371</v>
      </c>
      <c r="B128" t="s">
        <v>599</v>
      </c>
      <c r="C128" t="s">
        <v>600</v>
      </c>
      <c r="D128" t="s">
        <v>62</v>
      </c>
      <c r="E128">
        <v>1</v>
      </c>
      <c r="F128" s="1" t="s">
        <v>225</v>
      </c>
      <c r="G128" t="s">
        <v>68</v>
      </c>
      <c r="H128">
        <v>230</v>
      </c>
      <c r="I128" t="s">
        <v>98</v>
      </c>
      <c r="J128" t="s">
        <v>66</v>
      </c>
      <c r="K128" t="s">
        <v>66</v>
      </c>
      <c r="L128" t="s">
        <v>604</v>
      </c>
      <c r="M128" s="11">
        <v>154.81</v>
      </c>
      <c r="N128" s="9">
        <v>176</v>
      </c>
      <c r="O128" s="8">
        <v>0.33333333333333331</v>
      </c>
      <c r="P128" s="9">
        <f t="shared" si="3"/>
        <v>464.43</v>
      </c>
    </row>
    <row r="129" spans="1:16" x14ac:dyDescent="0.3">
      <c r="A129">
        <v>379</v>
      </c>
      <c r="B129" t="s">
        <v>599</v>
      </c>
      <c r="C129" t="s">
        <v>76</v>
      </c>
      <c r="D129" t="s">
        <v>62</v>
      </c>
      <c r="E129">
        <v>1</v>
      </c>
      <c r="F129" s="1" t="s">
        <v>225</v>
      </c>
      <c r="G129" t="s">
        <v>101</v>
      </c>
      <c r="H129" t="s">
        <v>64</v>
      </c>
      <c r="I129" t="s">
        <v>69</v>
      </c>
      <c r="J129" t="s">
        <v>66</v>
      </c>
      <c r="K129" t="s">
        <v>66</v>
      </c>
      <c r="L129" t="s">
        <v>612</v>
      </c>
      <c r="M129" s="11">
        <v>162.22999999999999</v>
      </c>
      <c r="N129" s="9">
        <v>184.5</v>
      </c>
      <c r="O129" s="8">
        <v>0.33333333333333331</v>
      </c>
      <c r="P129" s="9">
        <f t="shared" si="3"/>
        <v>486.69</v>
      </c>
    </row>
    <row r="130" spans="1:16" x14ac:dyDescent="0.3">
      <c r="A130">
        <v>383</v>
      </c>
      <c r="B130" t="s">
        <v>616</v>
      </c>
      <c r="C130" t="s">
        <v>614</v>
      </c>
      <c r="D130" t="s">
        <v>62</v>
      </c>
      <c r="E130">
        <v>1</v>
      </c>
      <c r="F130" s="1" t="s">
        <v>225</v>
      </c>
      <c r="G130" t="s">
        <v>68</v>
      </c>
      <c r="H130" t="s">
        <v>64</v>
      </c>
      <c r="I130" t="s">
        <v>98</v>
      </c>
      <c r="J130" t="s">
        <v>66</v>
      </c>
      <c r="K130" t="s">
        <v>66</v>
      </c>
      <c r="L130" t="s">
        <v>618</v>
      </c>
      <c r="M130" s="11">
        <v>141.62</v>
      </c>
      <c r="N130" s="9">
        <v>161</v>
      </c>
      <c r="O130" s="8">
        <v>0.33333333333333331</v>
      </c>
      <c r="P130" s="9">
        <f t="shared" si="3"/>
        <v>424.86</v>
      </c>
    </row>
    <row r="131" spans="1:16" x14ac:dyDescent="0.3">
      <c r="A131">
        <v>387</v>
      </c>
      <c r="B131" t="s">
        <v>619</v>
      </c>
      <c r="C131" t="s">
        <v>461</v>
      </c>
      <c r="D131" t="s">
        <v>62</v>
      </c>
      <c r="E131">
        <v>1</v>
      </c>
      <c r="F131" s="1" t="s">
        <v>225</v>
      </c>
      <c r="G131" t="s">
        <v>68</v>
      </c>
      <c r="H131">
        <v>115</v>
      </c>
      <c r="I131" t="s">
        <v>98</v>
      </c>
      <c r="J131" t="s">
        <v>66</v>
      </c>
      <c r="K131" t="s">
        <v>66</v>
      </c>
      <c r="L131" t="s">
        <v>623</v>
      </c>
      <c r="M131" s="11">
        <v>304.5</v>
      </c>
      <c r="N131" s="9">
        <v>346.25</v>
      </c>
      <c r="O131" s="8">
        <v>0.33333333333333331</v>
      </c>
      <c r="P131" s="9">
        <f t="shared" si="3"/>
        <v>913.5</v>
      </c>
    </row>
    <row r="132" spans="1:16" x14ac:dyDescent="0.3">
      <c r="A132">
        <v>392</v>
      </c>
      <c r="B132" t="s">
        <v>625</v>
      </c>
      <c r="C132" t="s">
        <v>626</v>
      </c>
      <c r="D132" t="s">
        <v>62</v>
      </c>
      <c r="E132">
        <v>1</v>
      </c>
      <c r="F132" s="1" t="s">
        <v>225</v>
      </c>
      <c r="G132" t="s">
        <v>68</v>
      </c>
      <c r="H132">
        <v>115</v>
      </c>
      <c r="I132" t="s">
        <v>69</v>
      </c>
      <c r="J132" t="s">
        <v>66</v>
      </c>
      <c r="K132" t="s">
        <v>66</v>
      </c>
      <c r="L132" t="s">
        <v>630</v>
      </c>
      <c r="M132" s="11">
        <v>309.5</v>
      </c>
      <c r="N132" s="9">
        <v>351.75</v>
      </c>
      <c r="O132" s="8">
        <v>0.33333333333333331</v>
      </c>
      <c r="P132" s="9">
        <f t="shared" si="3"/>
        <v>928.5</v>
      </c>
    </row>
    <row r="133" spans="1:16" x14ac:dyDescent="0.3">
      <c r="A133">
        <v>393</v>
      </c>
      <c r="B133" t="s">
        <v>625</v>
      </c>
      <c r="C133" t="s">
        <v>626</v>
      </c>
      <c r="D133" t="s">
        <v>62</v>
      </c>
      <c r="E133">
        <v>1</v>
      </c>
      <c r="F133" s="1" t="s">
        <v>225</v>
      </c>
      <c r="G133" t="s">
        <v>68</v>
      </c>
      <c r="H133">
        <v>115</v>
      </c>
      <c r="I133" t="s">
        <v>69</v>
      </c>
      <c r="J133" t="s">
        <v>66</v>
      </c>
      <c r="K133" t="s">
        <v>66</v>
      </c>
      <c r="L133" t="s">
        <v>631</v>
      </c>
      <c r="M133" s="11">
        <v>304</v>
      </c>
      <c r="N133" s="9">
        <v>345.5</v>
      </c>
      <c r="O133" s="8">
        <v>0.33333333333333331</v>
      </c>
      <c r="P133" s="9">
        <f t="shared" si="3"/>
        <v>912</v>
      </c>
    </row>
    <row r="134" spans="1:16" x14ac:dyDescent="0.3">
      <c r="A134">
        <v>394</v>
      </c>
      <c r="B134" t="s">
        <v>625</v>
      </c>
      <c r="C134" t="s">
        <v>626</v>
      </c>
      <c r="D134" t="s">
        <v>62</v>
      </c>
      <c r="E134">
        <v>1</v>
      </c>
      <c r="F134" s="1" t="s">
        <v>225</v>
      </c>
      <c r="G134" t="s">
        <v>68</v>
      </c>
      <c r="H134" t="s">
        <v>86</v>
      </c>
      <c r="I134" t="s">
        <v>69</v>
      </c>
      <c r="J134" t="s">
        <v>66</v>
      </c>
      <c r="K134" t="s">
        <v>66</v>
      </c>
      <c r="L134" t="s">
        <v>632</v>
      </c>
      <c r="M134" s="11">
        <v>415.5</v>
      </c>
      <c r="N134" s="9">
        <v>472.25</v>
      </c>
      <c r="O134" s="8">
        <v>0.33333333333333331</v>
      </c>
      <c r="P134" s="9">
        <f t="shared" si="3"/>
        <v>1246.5</v>
      </c>
    </row>
    <row r="135" spans="1:16" x14ac:dyDescent="0.3">
      <c r="A135">
        <v>401</v>
      </c>
      <c r="B135" t="s">
        <v>638</v>
      </c>
      <c r="D135" t="s">
        <v>62</v>
      </c>
      <c r="E135">
        <v>1</v>
      </c>
      <c r="F135" s="1" t="s">
        <v>225</v>
      </c>
      <c r="G135" t="s">
        <v>120</v>
      </c>
      <c r="H135" t="s">
        <v>64</v>
      </c>
      <c r="I135" t="s">
        <v>105</v>
      </c>
      <c r="J135" t="s">
        <v>66</v>
      </c>
      <c r="K135" t="s">
        <v>66</v>
      </c>
      <c r="L135" t="s">
        <v>640</v>
      </c>
      <c r="M135" s="11">
        <v>259.04000000000002</v>
      </c>
      <c r="N135" s="9">
        <v>294.5</v>
      </c>
      <c r="O135" s="8">
        <v>0.33333333333333331</v>
      </c>
      <c r="P135" s="9">
        <f t="shared" si="3"/>
        <v>777.12000000000012</v>
      </c>
    </row>
    <row r="136" spans="1:16" x14ac:dyDescent="0.3">
      <c r="A136">
        <v>403</v>
      </c>
      <c r="B136" t="s">
        <v>638</v>
      </c>
      <c r="C136" t="s">
        <v>642</v>
      </c>
      <c r="D136" t="s">
        <v>62</v>
      </c>
      <c r="E136">
        <v>1</v>
      </c>
      <c r="F136" s="1" t="s">
        <v>225</v>
      </c>
      <c r="G136" t="s">
        <v>92</v>
      </c>
      <c r="H136">
        <v>230</v>
      </c>
      <c r="I136" t="s">
        <v>105</v>
      </c>
      <c r="J136" t="s">
        <v>66</v>
      </c>
      <c r="K136" t="s">
        <v>66</v>
      </c>
      <c r="L136" t="s">
        <v>643</v>
      </c>
      <c r="M136" s="11">
        <v>237.42</v>
      </c>
      <c r="N136" s="9">
        <v>270</v>
      </c>
      <c r="O136" s="8">
        <v>0.33333333333333331</v>
      </c>
      <c r="P136" s="9">
        <f t="shared" ref="P136:P199" si="4">M136/O136</f>
        <v>712.26</v>
      </c>
    </row>
    <row r="137" spans="1:16" x14ac:dyDescent="0.3">
      <c r="A137">
        <v>407</v>
      </c>
      <c r="B137" t="s">
        <v>638</v>
      </c>
      <c r="C137" t="s">
        <v>644</v>
      </c>
      <c r="D137" t="s">
        <v>62</v>
      </c>
      <c r="E137">
        <v>1</v>
      </c>
      <c r="F137" s="1" t="s">
        <v>225</v>
      </c>
      <c r="G137" t="s">
        <v>68</v>
      </c>
      <c r="H137" t="s">
        <v>64</v>
      </c>
      <c r="I137" t="s">
        <v>105</v>
      </c>
      <c r="J137" t="s">
        <v>66</v>
      </c>
      <c r="K137" t="s">
        <v>66</v>
      </c>
      <c r="L137" t="s">
        <v>648</v>
      </c>
      <c r="M137" s="11">
        <v>127</v>
      </c>
      <c r="N137" s="9">
        <v>144.35</v>
      </c>
      <c r="O137" s="8">
        <v>0.33333333333333331</v>
      </c>
      <c r="P137" s="9">
        <f t="shared" si="4"/>
        <v>381</v>
      </c>
    </row>
    <row r="138" spans="1:16" x14ac:dyDescent="0.3">
      <c r="A138">
        <v>408</v>
      </c>
      <c r="B138" t="s">
        <v>638</v>
      </c>
      <c r="C138" t="s">
        <v>644</v>
      </c>
      <c r="D138" t="s">
        <v>62</v>
      </c>
      <c r="E138">
        <v>1</v>
      </c>
      <c r="F138" s="1" t="s">
        <v>225</v>
      </c>
      <c r="G138" t="s">
        <v>68</v>
      </c>
      <c r="H138">
        <v>230</v>
      </c>
      <c r="I138" t="s">
        <v>105</v>
      </c>
      <c r="J138" t="s">
        <v>66</v>
      </c>
      <c r="K138" t="s">
        <v>66</v>
      </c>
      <c r="L138" t="s">
        <v>649</v>
      </c>
      <c r="M138" s="11">
        <v>227.12</v>
      </c>
      <c r="N138" s="9">
        <v>258.25</v>
      </c>
      <c r="O138" s="8">
        <v>0.33333333333333331</v>
      </c>
      <c r="P138" s="9">
        <f t="shared" si="4"/>
        <v>681.36</v>
      </c>
    </row>
    <row r="139" spans="1:16" x14ac:dyDescent="0.3">
      <c r="A139">
        <v>409</v>
      </c>
      <c r="B139" t="s">
        <v>638</v>
      </c>
      <c r="C139" t="s">
        <v>644</v>
      </c>
      <c r="D139" t="s">
        <v>62</v>
      </c>
      <c r="E139">
        <v>1</v>
      </c>
      <c r="F139" s="1" t="s">
        <v>225</v>
      </c>
      <c r="G139" t="s">
        <v>101</v>
      </c>
      <c r="H139" t="s">
        <v>650</v>
      </c>
      <c r="I139" t="s">
        <v>105</v>
      </c>
      <c r="J139" t="s">
        <v>66</v>
      </c>
      <c r="K139" t="s">
        <v>66</v>
      </c>
      <c r="L139" t="s">
        <v>651</v>
      </c>
      <c r="M139" s="11">
        <v>226.66</v>
      </c>
      <c r="N139" s="9">
        <v>257.75</v>
      </c>
      <c r="O139" s="8">
        <v>0.33333333333333331</v>
      </c>
      <c r="P139" s="9">
        <f t="shared" si="4"/>
        <v>679.98</v>
      </c>
    </row>
    <row r="140" spans="1:16" x14ac:dyDescent="0.3">
      <c r="A140">
        <v>414</v>
      </c>
      <c r="B140" t="s">
        <v>654</v>
      </c>
      <c r="C140" t="s">
        <v>658</v>
      </c>
      <c r="D140" t="s">
        <v>62</v>
      </c>
      <c r="E140">
        <v>1</v>
      </c>
      <c r="F140" s="1" t="s">
        <v>225</v>
      </c>
      <c r="G140" t="s">
        <v>101</v>
      </c>
      <c r="H140" t="s">
        <v>650</v>
      </c>
      <c r="I140" t="s">
        <v>105</v>
      </c>
      <c r="J140" t="s">
        <v>66</v>
      </c>
      <c r="K140" t="s">
        <v>66</v>
      </c>
      <c r="L140" t="s">
        <v>659</v>
      </c>
      <c r="M140" s="11">
        <v>258.63</v>
      </c>
      <c r="N140" s="9">
        <v>294</v>
      </c>
      <c r="O140" s="8">
        <v>0.33333333333333331</v>
      </c>
      <c r="P140" s="9">
        <f t="shared" si="4"/>
        <v>775.89</v>
      </c>
    </row>
    <row r="141" spans="1:16" x14ac:dyDescent="0.3">
      <c r="A141">
        <v>41</v>
      </c>
      <c r="B141" t="s">
        <v>237</v>
      </c>
      <c r="C141" t="s">
        <v>76</v>
      </c>
      <c r="D141" t="s">
        <v>62</v>
      </c>
      <c r="E141">
        <v>1</v>
      </c>
      <c r="F141" s="1" t="s">
        <v>224</v>
      </c>
      <c r="G141" t="s">
        <v>97</v>
      </c>
      <c r="H141">
        <v>115</v>
      </c>
      <c r="I141" t="s">
        <v>69</v>
      </c>
      <c r="J141" t="s">
        <v>66</v>
      </c>
      <c r="K141" t="s">
        <v>66</v>
      </c>
      <c r="L141" t="s">
        <v>128</v>
      </c>
      <c r="M141" s="11">
        <v>232.68</v>
      </c>
      <c r="N141" s="9">
        <v>264.5</v>
      </c>
      <c r="O141" s="8">
        <v>0.25</v>
      </c>
      <c r="P141" s="9">
        <f t="shared" si="4"/>
        <v>930.72</v>
      </c>
    </row>
    <row r="142" spans="1:16" x14ac:dyDescent="0.3">
      <c r="A142">
        <v>156</v>
      </c>
      <c r="B142" t="s">
        <v>251</v>
      </c>
      <c r="C142" t="s">
        <v>76</v>
      </c>
      <c r="D142" t="s">
        <v>62</v>
      </c>
      <c r="E142">
        <v>1</v>
      </c>
      <c r="F142" s="1" t="s">
        <v>224</v>
      </c>
      <c r="G142" t="s">
        <v>68</v>
      </c>
      <c r="H142">
        <v>115</v>
      </c>
      <c r="I142" t="s">
        <v>105</v>
      </c>
      <c r="J142" t="s">
        <v>66</v>
      </c>
      <c r="K142" t="s">
        <v>66</v>
      </c>
      <c r="L142" t="s">
        <v>308</v>
      </c>
      <c r="M142" s="11">
        <v>144.61000000000001</v>
      </c>
      <c r="N142" s="9">
        <v>164.5</v>
      </c>
      <c r="O142" s="8">
        <v>0.25</v>
      </c>
      <c r="P142" s="9">
        <f t="shared" si="4"/>
        <v>578.44000000000005</v>
      </c>
    </row>
    <row r="143" spans="1:16" x14ac:dyDescent="0.3">
      <c r="A143">
        <v>157</v>
      </c>
      <c r="B143" t="s">
        <v>251</v>
      </c>
      <c r="C143" t="s">
        <v>76</v>
      </c>
      <c r="D143" t="s">
        <v>62</v>
      </c>
      <c r="E143">
        <v>1</v>
      </c>
      <c r="F143" s="1" t="s">
        <v>224</v>
      </c>
      <c r="G143" t="s">
        <v>68</v>
      </c>
      <c r="H143" t="s">
        <v>64</v>
      </c>
      <c r="I143" t="s">
        <v>107</v>
      </c>
      <c r="J143" t="s">
        <v>66</v>
      </c>
      <c r="K143" t="s">
        <v>66</v>
      </c>
      <c r="L143" t="s">
        <v>309</v>
      </c>
      <c r="M143" s="11">
        <v>156.66</v>
      </c>
      <c r="N143" s="9">
        <v>178.25</v>
      </c>
      <c r="O143" s="8">
        <v>0.25</v>
      </c>
      <c r="P143" s="9">
        <f t="shared" si="4"/>
        <v>626.64</v>
      </c>
    </row>
    <row r="144" spans="1:16" x14ac:dyDescent="0.3">
      <c r="A144">
        <v>158</v>
      </c>
      <c r="B144" t="s">
        <v>251</v>
      </c>
      <c r="C144" t="s">
        <v>76</v>
      </c>
      <c r="D144" t="s">
        <v>62</v>
      </c>
      <c r="E144">
        <v>1</v>
      </c>
      <c r="F144" s="1" t="s">
        <v>224</v>
      </c>
      <c r="G144" t="s">
        <v>63</v>
      </c>
      <c r="H144" t="s">
        <v>64</v>
      </c>
      <c r="I144" t="s">
        <v>105</v>
      </c>
      <c r="J144" t="s">
        <v>66</v>
      </c>
      <c r="K144" t="s">
        <v>66</v>
      </c>
      <c r="L144" t="s">
        <v>310</v>
      </c>
      <c r="M144" s="11">
        <v>195.14</v>
      </c>
      <c r="N144" s="9">
        <v>221.75</v>
      </c>
      <c r="O144" s="8">
        <v>0.25</v>
      </c>
      <c r="P144" s="9">
        <f t="shared" si="4"/>
        <v>780.56</v>
      </c>
    </row>
    <row r="145" spans="1:16" x14ac:dyDescent="0.3">
      <c r="A145">
        <v>159</v>
      </c>
      <c r="B145" t="s">
        <v>251</v>
      </c>
      <c r="C145" t="s">
        <v>76</v>
      </c>
      <c r="D145" t="s">
        <v>62</v>
      </c>
      <c r="E145">
        <v>1</v>
      </c>
      <c r="F145" s="1" t="s">
        <v>224</v>
      </c>
      <c r="G145" t="s">
        <v>120</v>
      </c>
      <c r="H145">
        <v>277</v>
      </c>
      <c r="I145" t="s">
        <v>107</v>
      </c>
      <c r="J145" t="s">
        <v>66</v>
      </c>
      <c r="K145" t="s">
        <v>66</v>
      </c>
      <c r="L145" t="s">
        <v>311</v>
      </c>
      <c r="M145" s="11">
        <v>230.82</v>
      </c>
      <c r="N145" s="9">
        <v>262.5</v>
      </c>
      <c r="O145" s="8">
        <v>0.25</v>
      </c>
      <c r="P145" s="9">
        <f t="shared" si="4"/>
        <v>923.28</v>
      </c>
    </row>
    <row r="146" spans="1:16" x14ac:dyDescent="0.3">
      <c r="A146">
        <v>160</v>
      </c>
      <c r="B146" t="s">
        <v>251</v>
      </c>
      <c r="C146" t="s">
        <v>76</v>
      </c>
      <c r="D146" t="s">
        <v>62</v>
      </c>
      <c r="E146">
        <v>1</v>
      </c>
      <c r="F146" s="1" t="s">
        <v>224</v>
      </c>
      <c r="G146" t="s">
        <v>101</v>
      </c>
      <c r="H146">
        <v>230</v>
      </c>
      <c r="I146" t="s">
        <v>105</v>
      </c>
      <c r="J146" t="s">
        <v>66</v>
      </c>
      <c r="K146" t="s">
        <v>66</v>
      </c>
      <c r="L146" t="s">
        <v>312</v>
      </c>
      <c r="M146" s="11">
        <v>166.39</v>
      </c>
      <c r="N146" s="9">
        <v>189.25</v>
      </c>
      <c r="O146" s="8">
        <v>0.25</v>
      </c>
      <c r="P146" s="9">
        <f t="shared" si="4"/>
        <v>665.56</v>
      </c>
    </row>
    <row r="147" spans="1:16" x14ac:dyDescent="0.3">
      <c r="A147">
        <v>161</v>
      </c>
      <c r="B147" t="s">
        <v>251</v>
      </c>
      <c r="C147" t="s">
        <v>76</v>
      </c>
      <c r="D147" t="s">
        <v>62</v>
      </c>
      <c r="E147">
        <v>1</v>
      </c>
      <c r="F147" s="1" t="s">
        <v>313</v>
      </c>
      <c r="G147" t="s">
        <v>68</v>
      </c>
      <c r="H147" t="s">
        <v>64</v>
      </c>
      <c r="I147" t="s">
        <v>107</v>
      </c>
      <c r="J147" t="s">
        <v>66</v>
      </c>
      <c r="K147" t="s">
        <v>66</v>
      </c>
      <c r="L147" t="s">
        <v>314</v>
      </c>
      <c r="M147" s="11">
        <v>177.52</v>
      </c>
      <c r="N147" s="9">
        <v>201.75</v>
      </c>
      <c r="O147" s="8">
        <v>0.25</v>
      </c>
      <c r="P147" s="9">
        <f t="shared" si="4"/>
        <v>710.08</v>
      </c>
    </row>
    <row r="148" spans="1:16" x14ac:dyDescent="0.3">
      <c r="A148">
        <v>201</v>
      </c>
      <c r="B148" t="s">
        <v>251</v>
      </c>
      <c r="C148" t="s">
        <v>372</v>
      </c>
      <c r="D148" t="s">
        <v>62</v>
      </c>
      <c r="E148">
        <v>1</v>
      </c>
      <c r="F148" s="1" t="s">
        <v>224</v>
      </c>
      <c r="G148" t="s">
        <v>68</v>
      </c>
      <c r="H148">
        <v>115</v>
      </c>
      <c r="I148" t="s">
        <v>105</v>
      </c>
      <c r="J148" t="s">
        <v>66</v>
      </c>
      <c r="K148" t="s">
        <v>66</v>
      </c>
      <c r="L148" t="s">
        <v>373</v>
      </c>
      <c r="M148" s="11">
        <v>190.04</v>
      </c>
      <c r="N148" s="9">
        <v>216</v>
      </c>
      <c r="O148" s="8">
        <v>0.25</v>
      </c>
      <c r="P148" s="9">
        <f t="shared" si="4"/>
        <v>760.16</v>
      </c>
    </row>
    <row r="149" spans="1:16" x14ac:dyDescent="0.3">
      <c r="A149">
        <v>218</v>
      </c>
      <c r="B149" t="s">
        <v>384</v>
      </c>
      <c r="C149" t="s">
        <v>266</v>
      </c>
      <c r="D149" t="s">
        <v>62</v>
      </c>
      <c r="E149">
        <v>1</v>
      </c>
      <c r="F149" s="1" t="s">
        <v>224</v>
      </c>
      <c r="G149" t="s">
        <v>97</v>
      </c>
      <c r="H149" t="s">
        <v>64</v>
      </c>
      <c r="I149" t="s">
        <v>105</v>
      </c>
      <c r="J149" t="s">
        <v>66</v>
      </c>
      <c r="K149" t="s">
        <v>66</v>
      </c>
      <c r="L149" t="s">
        <v>395</v>
      </c>
      <c r="M149" s="11">
        <v>186.33</v>
      </c>
      <c r="N149" s="9">
        <v>211.75</v>
      </c>
      <c r="O149" s="8">
        <v>0.25</v>
      </c>
      <c r="P149" s="9">
        <f t="shared" si="4"/>
        <v>745.32</v>
      </c>
    </row>
    <row r="150" spans="1:16" x14ac:dyDescent="0.3">
      <c r="A150">
        <v>219</v>
      </c>
      <c r="B150" t="s">
        <v>384</v>
      </c>
      <c r="C150" t="s">
        <v>266</v>
      </c>
      <c r="D150" t="s">
        <v>62</v>
      </c>
      <c r="E150">
        <v>1</v>
      </c>
      <c r="F150" s="1" t="s">
        <v>224</v>
      </c>
      <c r="G150" t="s">
        <v>68</v>
      </c>
      <c r="H150" t="s">
        <v>64</v>
      </c>
      <c r="I150" t="s">
        <v>107</v>
      </c>
      <c r="J150" t="s">
        <v>66</v>
      </c>
      <c r="K150" t="s">
        <v>66</v>
      </c>
      <c r="L150" t="s">
        <v>396</v>
      </c>
      <c r="M150" s="11">
        <v>133.96</v>
      </c>
      <c r="N150" s="9">
        <v>152.25</v>
      </c>
      <c r="O150" s="8">
        <v>0.25</v>
      </c>
      <c r="P150" s="9">
        <f t="shared" si="4"/>
        <v>535.84</v>
      </c>
    </row>
    <row r="151" spans="1:16" x14ac:dyDescent="0.3">
      <c r="A151">
        <v>220</v>
      </c>
      <c r="B151" t="s">
        <v>384</v>
      </c>
      <c r="C151" t="s">
        <v>266</v>
      </c>
      <c r="D151" t="s">
        <v>62</v>
      </c>
      <c r="E151">
        <v>1</v>
      </c>
      <c r="F151" s="1" t="s">
        <v>224</v>
      </c>
      <c r="G151" t="s">
        <v>68</v>
      </c>
      <c r="H151" t="s">
        <v>64</v>
      </c>
      <c r="I151" t="s">
        <v>107</v>
      </c>
      <c r="J151" t="s">
        <v>66</v>
      </c>
      <c r="K151" t="s">
        <v>66</v>
      </c>
      <c r="L151" t="s">
        <v>397</v>
      </c>
      <c r="M151" s="11">
        <v>126.07</v>
      </c>
      <c r="N151" s="9">
        <v>143.30000000000001</v>
      </c>
      <c r="O151" s="8">
        <v>0.25</v>
      </c>
      <c r="P151" s="9">
        <f t="shared" si="4"/>
        <v>504.28</v>
      </c>
    </row>
    <row r="152" spans="1:16" x14ac:dyDescent="0.3">
      <c r="A152">
        <v>221</v>
      </c>
      <c r="B152" t="s">
        <v>384</v>
      </c>
      <c r="C152" t="s">
        <v>266</v>
      </c>
      <c r="D152" t="s">
        <v>62</v>
      </c>
      <c r="E152">
        <v>1</v>
      </c>
      <c r="F152" s="1" t="s">
        <v>224</v>
      </c>
      <c r="G152" t="s">
        <v>68</v>
      </c>
      <c r="H152" t="s">
        <v>64</v>
      </c>
      <c r="I152" t="s">
        <v>107</v>
      </c>
      <c r="J152" t="s">
        <v>66</v>
      </c>
      <c r="K152" t="s">
        <v>66</v>
      </c>
      <c r="L152" t="s">
        <v>398</v>
      </c>
      <c r="M152" s="11">
        <v>131.63</v>
      </c>
      <c r="N152" s="9">
        <v>149.6</v>
      </c>
      <c r="O152" s="8">
        <v>0.25</v>
      </c>
      <c r="P152" s="9">
        <f t="shared" si="4"/>
        <v>526.52</v>
      </c>
    </row>
    <row r="153" spans="1:16" x14ac:dyDescent="0.3">
      <c r="A153">
        <v>222</v>
      </c>
      <c r="B153" t="s">
        <v>384</v>
      </c>
      <c r="C153" t="s">
        <v>266</v>
      </c>
      <c r="D153" t="s">
        <v>62</v>
      </c>
      <c r="E153">
        <v>1</v>
      </c>
      <c r="F153" s="1" t="s">
        <v>224</v>
      </c>
      <c r="G153" t="s">
        <v>68</v>
      </c>
      <c r="H153">
        <v>460</v>
      </c>
      <c r="I153" t="s">
        <v>107</v>
      </c>
      <c r="J153" t="s">
        <v>66</v>
      </c>
      <c r="K153" t="s">
        <v>66</v>
      </c>
      <c r="L153" t="s">
        <v>399</v>
      </c>
      <c r="M153" s="11">
        <v>157.12</v>
      </c>
      <c r="N153" s="9">
        <v>178.75</v>
      </c>
      <c r="O153" s="8">
        <v>0.25</v>
      </c>
      <c r="P153" s="9">
        <f t="shared" si="4"/>
        <v>628.48</v>
      </c>
    </row>
    <row r="154" spans="1:16" x14ac:dyDescent="0.3">
      <c r="A154">
        <v>223</v>
      </c>
      <c r="B154" t="s">
        <v>384</v>
      </c>
      <c r="C154" t="s">
        <v>266</v>
      </c>
      <c r="D154" t="s">
        <v>62</v>
      </c>
      <c r="E154">
        <v>1</v>
      </c>
      <c r="F154" s="1" t="s">
        <v>224</v>
      </c>
      <c r="G154" t="s">
        <v>68</v>
      </c>
      <c r="H154">
        <v>460</v>
      </c>
      <c r="I154" t="s">
        <v>107</v>
      </c>
      <c r="J154" t="s">
        <v>66</v>
      </c>
      <c r="K154" t="s">
        <v>66</v>
      </c>
      <c r="L154" t="s">
        <v>400</v>
      </c>
      <c r="M154" s="11">
        <v>185.92</v>
      </c>
      <c r="N154" s="9">
        <v>211.5</v>
      </c>
      <c r="O154" s="8">
        <v>0.25</v>
      </c>
      <c r="P154" s="9">
        <f t="shared" si="4"/>
        <v>743.68</v>
      </c>
    </row>
    <row r="155" spans="1:16" x14ac:dyDescent="0.3">
      <c r="A155">
        <v>239</v>
      </c>
      <c r="B155" t="s">
        <v>384</v>
      </c>
      <c r="C155" t="s">
        <v>425</v>
      </c>
      <c r="D155" t="s">
        <v>62</v>
      </c>
      <c r="E155">
        <v>1</v>
      </c>
      <c r="F155" s="1" t="s">
        <v>224</v>
      </c>
      <c r="G155" t="s">
        <v>68</v>
      </c>
      <c r="H155" t="s">
        <v>102</v>
      </c>
      <c r="I155" t="s">
        <v>105</v>
      </c>
      <c r="J155" t="s">
        <v>66</v>
      </c>
      <c r="K155" t="s">
        <v>66</v>
      </c>
      <c r="L155" t="s">
        <v>426</v>
      </c>
      <c r="M155" s="11">
        <v>258.17</v>
      </c>
      <c r="N155" s="9">
        <v>293.5</v>
      </c>
      <c r="O155" s="8">
        <v>0.25</v>
      </c>
      <c r="P155" s="9">
        <f t="shared" si="4"/>
        <v>1032.68</v>
      </c>
    </row>
    <row r="156" spans="1:16" x14ac:dyDescent="0.3">
      <c r="A156">
        <v>244</v>
      </c>
      <c r="B156" t="s">
        <v>384</v>
      </c>
      <c r="C156" t="s">
        <v>435</v>
      </c>
      <c r="D156" t="s">
        <v>62</v>
      </c>
      <c r="E156">
        <v>1</v>
      </c>
      <c r="F156" s="1" t="s">
        <v>224</v>
      </c>
      <c r="G156" t="s">
        <v>68</v>
      </c>
      <c r="H156" t="s">
        <v>64</v>
      </c>
      <c r="I156" t="s">
        <v>107</v>
      </c>
      <c r="J156" t="s">
        <v>66</v>
      </c>
      <c r="K156" t="s">
        <v>66</v>
      </c>
      <c r="L156" t="s">
        <v>436</v>
      </c>
      <c r="M156" s="11">
        <v>151.41</v>
      </c>
      <c r="N156" s="9">
        <v>172.25</v>
      </c>
      <c r="O156" s="8">
        <v>0.25</v>
      </c>
      <c r="P156" s="9">
        <f t="shared" si="4"/>
        <v>605.64</v>
      </c>
    </row>
    <row r="157" spans="1:16" x14ac:dyDescent="0.3">
      <c r="A157">
        <v>250</v>
      </c>
      <c r="B157" t="s">
        <v>384</v>
      </c>
      <c r="C157" t="s">
        <v>447</v>
      </c>
      <c r="D157" t="s">
        <v>62</v>
      </c>
      <c r="E157">
        <v>1</v>
      </c>
      <c r="F157" s="1" t="s">
        <v>224</v>
      </c>
      <c r="G157" t="s">
        <v>97</v>
      </c>
      <c r="H157" t="s">
        <v>64</v>
      </c>
      <c r="I157" t="s">
        <v>69</v>
      </c>
      <c r="J157" t="s">
        <v>66</v>
      </c>
      <c r="K157" t="s">
        <v>66</v>
      </c>
      <c r="L157" t="s">
        <v>448</v>
      </c>
      <c r="M157" s="11">
        <v>148.79</v>
      </c>
      <c r="N157" s="9">
        <v>169.25</v>
      </c>
      <c r="O157" s="8">
        <v>0.25</v>
      </c>
      <c r="P157" s="9">
        <f t="shared" si="4"/>
        <v>595.16</v>
      </c>
    </row>
    <row r="158" spans="1:16" x14ac:dyDescent="0.3">
      <c r="A158">
        <v>253</v>
      </c>
      <c r="B158" t="s">
        <v>384</v>
      </c>
      <c r="C158" t="s">
        <v>452</v>
      </c>
      <c r="D158" t="s">
        <v>62</v>
      </c>
      <c r="E158">
        <v>1</v>
      </c>
      <c r="F158" s="1" t="s">
        <v>224</v>
      </c>
      <c r="G158" t="s">
        <v>101</v>
      </c>
      <c r="H158">
        <v>230</v>
      </c>
      <c r="I158" t="s">
        <v>107</v>
      </c>
      <c r="J158" t="s">
        <v>66</v>
      </c>
      <c r="K158" t="s">
        <v>66</v>
      </c>
      <c r="L158" t="s">
        <v>453</v>
      </c>
      <c r="M158" s="11">
        <v>193.74</v>
      </c>
      <c r="N158" s="9">
        <v>220.25</v>
      </c>
      <c r="O158" s="8">
        <v>0.25</v>
      </c>
      <c r="P158" s="9">
        <f t="shared" si="4"/>
        <v>774.96</v>
      </c>
    </row>
    <row r="159" spans="1:16" x14ac:dyDescent="0.3">
      <c r="A159">
        <v>261</v>
      </c>
      <c r="B159" t="s">
        <v>460</v>
      </c>
      <c r="C159" t="s">
        <v>461</v>
      </c>
      <c r="D159" t="s">
        <v>62</v>
      </c>
      <c r="E159">
        <v>1</v>
      </c>
      <c r="F159" s="1" t="s">
        <v>224</v>
      </c>
      <c r="G159" t="s">
        <v>68</v>
      </c>
      <c r="H159">
        <v>115</v>
      </c>
      <c r="I159" t="s">
        <v>98</v>
      </c>
      <c r="J159" t="s">
        <v>66</v>
      </c>
      <c r="K159" t="s">
        <v>66</v>
      </c>
      <c r="L159" t="s">
        <v>466</v>
      </c>
      <c r="M159" s="11">
        <v>257</v>
      </c>
      <c r="N159" s="9">
        <v>292.25</v>
      </c>
      <c r="O159" s="8">
        <v>0.25</v>
      </c>
      <c r="P159" s="9">
        <f t="shared" si="4"/>
        <v>1028</v>
      </c>
    </row>
    <row r="160" spans="1:16" x14ac:dyDescent="0.3">
      <c r="A160">
        <v>262</v>
      </c>
      <c r="B160" t="s">
        <v>460</v>
      </c>
      <c r="C160" t="s">
        <v>461</v>
      </c>
      <c r="D160" t="s">
        <v>62</v>
      </c>
      <c r="E160">
        <v>1</v>
      </c>
      <c r="F160" s="1" t="s">
        <v>224</v>
      </c>
      <c r="G160" t="s">
        <v>277</v>
      </c>
      <c r="H160">
        <v>115</v>
      </c>
      <c r="I160" t="s">
        <v>69</v>
      </c>
      <c r="J160" t="s">
        <v>66</v>
      </c>
      <c r="K160" t="s">
        <v>66</v>
      </c>
      <c r="L160" t="s">
        <v>467</v>
      </c>
      <c r="M160" s="11">
        <v>109.5</v>
      </c>
      <c r="N160" s="9">
        <v>124.45</v>
      </c>
      <c r="O160" s="8">
        <v>0.25</v>
      </c>
      <c r="P160" s="9">
        <f t="shared" si="4"/>
        <v>438</v>
      </c>
    </row>
    <row r="161" spans="1:16" x14ac:dyDescent="0.3">
      <c r="A161">
        <v>291</v>
      </c>
      <c r="B161" t="s">
        <v>473</v>
      </c>
      <c r="D161" t="s">
        <v>62</v>
      </c>
      <c r="E161">
        <v>1</v>
      </c>
      <c r="F161" s="1" t="s">
        <v>224</v>
      </c>
      <c r="G161" t="s">
        <v>97</v>
      </c>
      <c r="H161" t="s">
        <v>391</v>
      </c>
      <c r="I161" t="s">
        <v>105</v>
      </c>
      <c r="J161" t="s">
        <v>66</v>
      </c>
      <c r="K161" t="s">
        <v>66</v>
      </c>
      <c r="L161" t="s">
        <v>497</v>
      </c>
      <c r="M161" s="11">
        <v>245.14</v>
      </c>
      <c r="N161" s="9">
        <v>278.75</v>
      </c>
      <c r="O161" s="8">
        <v>0.25</v>
      </c>
      <c r="P161" s="9">
        <f t="shared" si="4"/>
        <v>980.56</v>
      </c>
    </row>
    <row r="162" spans="1:16" x14ac:dyDescent="0.3">
      <c r="A162">
        <v>292</v>
      </c>
      <c r="B162" t="s">
        <v>473</v>
      </c>
      <c r="D162" t="s">
        <v>62</v>
      </c>
      <c r="E162">
        <v>1</v>
      </c>
      <c r="F162" s="1" t="s">
        <v>224</v>
      </c>
      <c r="G162" t="s">
        <v>97</v>
      </c>
      <c r="H162" t="s">
        <v>64</v>
      </c>
      <c r="I162" t="s">
        <v>105</v>
      </c>
      <c r="J162" t="s">
        <v>66</v>
      </c>
      <c r="K162" t="s">
        <v>66</v>
      </c>
      <c r="L162" t="s">
        <v>498</v>
      </c>
      <c r="M162" s="11">
        <v>278.10000000000002</v>
      </c>
      <c r="N162" s="9">
        <v>316.25</v>
      </c>
      <c r="O162" s="8">
        <v>0.25</v>
      </c>
      <c r="P162" s="9">
        <f t="shared" si="4"/>
        <v>1112.4000000000001</v>
      </c>
    </row>
    <row r="163" spans="1:16" x14ac:dyDescent="0.3">
      <c r="A163">
        <v>293</v>
      </c>
      <c r="B163" t="s">
        <v>473</v>
      </c>
      <c r="D163" t="s">
        <v>62</v>
      </c>
      <c r="E163">
        <v>1</v>
      </c>
      <c r="F163" s="1" t="s">
        <v>224</v>
      </c>
      <c r="G163" t="s">
        <v>97</v>
      </c>
      <c r="H163" t="s">
        <v>64</v>
      </c>
      <c r="I163" t="s">
        <v>107</v>
      </c>
      <c r="J163" t="s">
        <v>66</v>
      </c>
      <c r="K163" t="s">
        <v>66</v>
      </c>
      <c r="L163" t="s">
        <v>499</v>
      </c>
      <c r="M163" s="11">
        <v>248.74</v>
      </c>
      <c r="N163" s="9">
        <v>282.75</v>
      </c>
      <c r="O163" s="8">
        <v>0.25</v>
      </c>
      <c r="P163" s="9">
        <f t="shared" si="4"/>
        <v>994.96</v>
      </c>
    </row>
    <row r="164" spans="1:16" x14ac:dyDescent="0.3">
      <c r="A164">
        <v>294</v>
      </c>
      <c r="B164" t="s">
        <v>473</v>
      </c>
      <c r="D164" t="s">
        <v>62</v>
      </c>
      <c r="E164">
        <v>1</v>
      </c>
      <c r="F164" s="1" t="s">
        <v>224</v>
      </c>
      <c r="G164" t="s">
        <v>68</v>
      </c>
      <c r="H164" t="s">
        <v>102</v>
      </c>
      <c r="I164" t="s">
        <v>105</v>
      </c>
      <c r="J164" t="s">
        <v>66</v>
      </c>
      <c r="K164" t="s">
        <v>66</v>
      </c>
      <c r="L164" t="s">
        <v>500</v>
      </c>
      <c r="M164" s="11">
        <v>247.51</v>
      </c>
      <c r="N164" s="9">
        <v>281.5</v>
      </c>
      <c r="O164" s="8">
        <v>0.25</v>
      </c>
      <c r="P164" s="9">
        <f t="shared" si="4"/>
        <v>990.04</v>
      </c>
    </row>
    <row r="165" spans="1:16" x14ac:dyDescent="0.3">
      <c r="A165">
        <v>295</v>
      </c>
      <c r="B165" t="s">
        <v>473</v>
      </c>
      <c r="D165" t="s">
        <v>62</v>
      </c>
      <c r="E165">
        <v>1</v>
      </c>
      <c r="F165" s="1" t="s">
        <v>224</v>
      </c>
      <c r="G165" t="s">
        <v>68</v>
      </c>
      <c r="H165" t="s">
        <v>64</v>
      </c>
      <c r="I165" t="s">
        <v>98</v>
      </c>
      <c r="J165" t="s">
        <v>66</v>
      </c>
      <c r="K165" t="s">
        <v>66</v>
      </c>
      <c r="L165" t="s">
        <v>501</v>
      </c>
      <c r="M165" s="11">
        <v>151.1</v>
      </c>
      <c r="N165" s="9">
        <v>171.75</v>
      </c>
      <c r="O165" s="8">
        <v>0.25</v>
      </c>
      <c r="P165" s="9">
        <f t="shared" si="4"/>
        <v>604.4</v>
      </c>
    </row>
    <row r="166" spans="1:16" x14ac:dyDescent="0.3">
      <c r="A166">
        <v>296</v>
      </c>
      <c r="B166" t="s">
        <v>473</v>
      </c>
      <c r="D166" t="s">
        <v>62</v>
      </c>
      <c r="E166">
        <v>1</v>
      </c>
      <c r="F166" s="1" t="s">
        <v>224</v>
      </c>
      <c r="G166" t="s">
        <v>68</v>
      </c>
      <c r="H166" t="s">
        <v>64</v>
      </c>
      <c r="I166" t="s">
        <v>107</v>
      </c>
      <c r="J166" t="s">
        <v>66</v>
      </c>
      <c r="K166" t="s">
        <v>66</v>
      </c>
      <c r="L166" t="s">
        <v>502</v>
      </c>
      <c r="M166" s="11">
        <v>211.66</v>
      </c>
      <c r="N166" s="9">
        <v>240.75</v>
      </c>
      <c r="O166" s="8">
        <v>0.25</v>
      </c>
      <c r="P166" s="9">
        <f t="shared" si="4"/>
        <v>846.64</v>
      </c>
    </row>
    <row r="167" spans="1:16" x14ac:dyDescent="0.3">
      <c r="A167">
        <v>297</v>
      </c>
      <c r="B167" t="s">
        <v>473</v>
      </c>
      <c r="D167" t="s">
        <v>62</v>
      </c>
      <c r="E167">
        <v>1</v>
      </c>
      <c r="F167" s="1" t="s">
        <v>224</v>
      </c>
      <c r="G167" t="s">
        <v>68</v>
      </c>
      <c r="H167" t="s">
        <v>64</v>
      </c>
      <c r="I167" t="s">
        <v>69</v>
      </c>
      <c r="J167" t="s">
        <v>66</v>
      </c>
      <c r="K167" t="s">
        <v>66</v>
      </c>
      <c r="L167" t="s">
        <v>503</v>
      </c>
      <c r="M167" s="11">
        <v>213.68</v>
      </c>
      <c r="N167" s="9">
        <v>243</v>
      </c>
      <c r="O167" s="8">
        <v>0.25</v>
      </c>
      <c r="P167" s="9">
        <f t="shared" si="4"/>
        <v>854.72</v>
      </c>
    </row>
    <row r="168" spans="1:16" x14ac:dyDescent="0.3">
      <c r="A168">
        <v>298</v>
      </c>
      <c r="B168" t="s">
        <v>473</v>
      </c>
      <c r="D168" t="s">
        <v>62</v>
      </c>
      <c r="E168">
        <v>1</v>
      </c>
      <c r="F168" s="1" t="s">
        <v>224</v>
      </c>
      <c r="G168" t="s">
        <v>68</v>
      </c>
      <c r="H168">
        <v>230</v>
      </c>
      <c r="I168" t="s">
        <v>105</v>
      </c>
      <c r="J168" t="s">
        <v>66</v>
      </c>
      <c r="K168" t="s">
        <v>66</v>
      </c>
      <c r="L168" t="s">
        <v>504</v>
      </c>
      <c r="M168" s="11">
        <v>101.04</v>
      </c>
      <c r="N168" s="9">
        <v>114.85</v>
      </c>
      <c r="O168" s="8">
        <v>0.25</v>
      </c>
      <c r="P168" s="9">
        <f t="shared" si="4"/>
        <v>404.16</v>
      </c>
    </row>
    <row r="169" spans="1:16" x14ac:dyDescent="0.3">
      <c r="A169">
        <v>299</v>
      </c>
      <c r="B169" t="s">
        <v>473</v>
      </c>
      <c r="D169" t="s">
        <v>62</v>
      </c>
      <c r="E169">
        <v>1</v>
      </c>
      <c r="F169" s="1" t="s">
        <v>224</v>
      </c>
      <c r="G169" t="s">
        <v>68</v>
      </c>
      <c r="H169">
        <v>230</v>
      </c>
      <c r="I169" t="s">
        <v>105</v>
      </c>
      <c r="J169" t="s">
        <v>66</v>
      </c>
      <c r="K169" t="s">
        <v>66</v>
      </c>
      <c r="L169" t="s">
        <v>505</v>
      </c>
      <c r="M169" s="11">
        <v>197.91</v>
      </c>
      <c r="N169" s="9">
        <v>225</v>
      </c>
      <c r="O169" s="8">
        <v>0.25</v>
      </c>
      <c r="P169" s="9">
        <f t="shared" si="4"/>
        <v>791.64</v>
      </c>
    </row>
    <row r="170" spans="1:16" x14ac:dyDescent="0.3">
      <c r="A170">
        <v>300</v>
      </c>
      <c r="B170" t="s">
        <v>473</v>
      </c>
      <c r="D170" t="s">
        <v>62</v>
      </c>
      <c r="E170">
        <v>1</v>
      </c>
      <c r="F170" s="1" t="s">
        <v>224</v>
      </c>
      <c r="G170" t="s">
        <v>68</v>
      </c>
      <c r="H170">
        <v>230</v>
      </c>
      <c r="I170" t="s">
        <v>98</v>
      </c>
      <c r="J170" t="s">
        <v>66</v>
      </c>
      <c r="K170" t="s">
        <v>66</v>
      </c>
      <c r="L170" t="s">
        <v>506</v>
      </c>
      <c r="M170" s="11">
        <v>213.21</v>
      </c>
      <c r="N170" s="9">
        <v>269.25</v>
      </c>
      <c r="O170" s="8">
        <v>0.25</v>
      </c>
      <c r="P170" s="9">
        <f t="shared" si="4"/>
        <v>852.84</v>
      </c>
    </row>
    <row r="171" spans="1:16" x14ac:dyDescent="0.3">
      <c r="A171">
        <v>301</v>
      </c>
      <c r="B171" t="s">
        <v>473</v>
      </c>
      <c r="D171" t="s">
        <v>62</v>
      </c>
      <c r="E171">
        <v>1</v>
      </c>
      <c r="F171" s="1" t="s">
        <v>224</v>
      </c>
      <c r="G171" t="s">
        <v>101</v>
      </c>
      <c r="H171" t="s">
        <v>64</v>
      </c>
      <c r="I171" t="s">
        <v>107</v>
      </c>
      <c r="J171" t="s">
        <v>66</v>
      </c>
      <c r="K171" t="s">
        <v>66</v>
      </c>
      <c r="L171" t="s">
        <v>507</v>
      </c>
      <c r="M171" s="11">
        <v>212.74</v>
      </c>
      <c r="N171" s="9">
        <v>241.75</v>
      </c>
      <c r="O171" s="8">
        <v>0.25</v>
      </c>
      <c r="P171" s="9">
        <f t="shared" si="4"/>
        <v>850.96</v>
      </c>
    </row>
    <row r="172" spans="1:16" x14ac:dyDescent="0.3">
      <c r="A172">
        <v>302</v>
      </c>
      <c r="B172" t="s">
        <v>473</v>
      </c>
      <c r="D172" t="s">
        <v>62</v>
      </c>
      <c r="E172">
        <v>1</v>
      </c>
      <c r="F172" s="1" t="s">
        <v>224</v>
      </c>
      <c r="G172" t="s">
        <v>94</v>
      </c>
      <c r="H172">
        <v>460</v>
      </c>
      <c r="I172" t="s">
        <v>105</v>
      </c>
      <c r="J172" t="s">
        <v>66</v>
      </c>
      <c r="K172" t="s">
        <v>66</v>
      </c>
      <c r="L172" t="s">
        <v>508</v>
      </c>
      <c r="M172" s="11">
        <v>286.44</v>
      </c>
      <c r="N172" s="9">
        <v>325.5</v>
      </c>
      <c r="O172" s="8">
        <v>0.25</v>
      </c>
      <c r="P172" s="9">
        <f t="shared" si="4"/>
        <v>1145.76</v>
      </c>
    </row>
    <row r="173" spans="1:16" x14ac:dyDescent="0.3">
      <c r="A173">
        <v>342</v>
      </c>
      <c r="B173" t="s">
        <v>548</v>
      </c>
      <c r="C173" t="s">
        <v>557</v>
      </c>
      <c r="D173" t="s">
        <v>62</v>
      </c>
      <c r="E173">
        <v>1</v>
      </c>
      <c r="F173" s="1" t="s">
        <v>224</v>
      </c>
      <c r="G173" t="s">
        <v>68</v>
      </c>
      <c r="H173" t="s">
        <v>64</v>
      </c>
      <c r="I173" t="s">
        <v>69</v>
      </c>
      <c r="J173" t="s">
        <v>66</v>
      </c>
      <c r="K173" t="s">
        <v>66</v>
      </c>
      <c r="L173" t="s">
        <v>558</v>
      </c>
      <c r="M173" s="11">
        <v>138.58000000000001</v>
      </c>
      <c r="N173" s="9">
        <v>157.5</v>
      </c>
      <c r="O173" s="8">
        <v>0.25</v>
      </c>
      <c r="P173" s="9">
        <f t="shared" si="4"/>
        <v>554.32000000000005</v>
      </c>
    </row>
    <row r="174" spans="1:16" x14ac:dyDescent="0.3">
      <c r="A174">
        <v>358</v>
      </c>
      <c r="B174" t="s">
        <v>585</v>
      </c>
      <c r="C174" t="s">
        <v>586</v>
      </c>
      <c r="D174" t="s">
        <v>62</v>
      </c>
      <c r="E174">
        <v>1</v>
      </c>
      <c r="F174" s="1" t="s">
        <v>224</v>
      </c>
      <c r="G174" t="s">
        <v>68</v>
      </c>
      <c r="H174" t="s">
        <v>64</v>
      </c>
      <c r="I174" t="s">
        <v>105</v>
      </c>
      <c r="J174" t="s">
        <v>66</v>
      </c>
      <c r="K174" t="s">
        <v>66</v>
      </c>
      <c r="L174" t="s">
        <v>588</v>
      </c>
      <c r="M174" s="11">
        <v>133.38</v>
      </c>
      <c r="N174" s="9">
        <v>151.75</v>
      </c>
      <c r="O174" s="8">
        <v>0.25</v>
      </c>
      <c r="P174" s="9">
        <f t="shared" si="4"/>
        <v>533.52</v>
      </c>
    </row>
    <row r="175" spans="1:16" x14ac:dyDescent="0.3">
      <c r="A175">
        <v>366</v>
      </c>
      <c r="B175" t="s">
        <v>589</v>
      </c>
      <c r="C175" t="s">
        <v>372</v>
      </c>
      <c r="D175" t="s">
        <v>62</v>
      </c>
      <c r="E175">
        <v>1</v>
      </c>
      <c r="F175" s="1" t="s">
        <v>224</v>
      </c>
      <c r="G175" t="s">
        <v>68</v>
      </c>
      <c r="H175">
        <v>230</v>
      </c>
      <c r="I175" t="s">
        <v>105</v>
      </c>
      <c r="J175" t="s">
        <v>66</v>
      </c>
      <c r="K175" t="s">
        <v>66</v>
      </c>
      <c r="L175" t="s">
        <v>597</v>
      </c>
      <c r="M175" s="11">
        <v>240.5</v>
      </c>
      <c r="N175" s="9">
        <v>273.5</v>
      </c>
      <c r="O175" s="8">
        <v>0.25</v>
      </c>
      <c r="P175" s="9">
        <f t="shared" si="4"/>
        <v>962</v>
      </c>
    </row>
    <row r="176" spans="1:16" x14ac:dyDescent="0.3">
      <c r="A176">
        <v>369</v>
      </c>
      <c r="B176" t="s">
        <v>599</v>
      </c>
      <c r="C176" t="s">
        <v>600</v>
      </c>
      <c r="D176" t="s">
        <v>62</v>
      </c>
      <c r="E176">
        <v>1</v>
      </c>
      <c r="F176" s="1" t="s">
        <v>224</v>
      </c>
      <c r="G176" t="s">
        <v>68</v>
      </c>
      <c r="H176" t="s">
        <v>64</v>
      </c>
      <c r="I176" t="s">
        <v>98</v>
      </c>
      <c r="J176" t="s">
        <v>66</v>
      </c>
      <c r="K176" t="s">
        <v>66</v>
      </c>
      <c r="L176" t="s">
        <v>602</v>
      </c>
      <c r="M176" s="11">
        <v>129.24</v>
      </c>
      <c r="N176" s="9">
        <v>146.9</v>
      </c>
      <c r="O176" s="8">
        <v>0.25</v>
      </c>
      <c r="P176" s="9">
        <f t="shared" si="4"/>
        <v>516.96</v>
      </c>
    </row>
    <row r="177" spans="1:16" x14ac:dyDescent="0.3">
      <c r="A177">
        <v>382</v>
      </c>
      <c r="B177" t="s">
        <v>616</v>
      </c>
      <c r="C177" t="s">
        <v>614</v>
      </c>
      <c r="D177" t="s">
        <v>62</v>
      </c>
      <c r="E177">
        <v>1</v>
      </c>
      <c r="F177" s="1" t="s">
        <v>224</v>
      </c>
      <c r="G177" t="s">
        <v>68</v>
      </c>
      <c r="H177" t="s">
        <v>64</v>
      </c>
      <c r="I177" t="s">
        <v>98</v>
      </c>
      <c r="J177" t="s">
        <v>66</v>
      </c>
      <c r="K177" t="s">
        <v>66</v>
      </c>
      <c r="L177" t="s">
        <v>617</v>
      </c>
      <c r="M177" s="11">
        <v>127.46</v>
      </c>
      <c r="N177" s="9">
        <v>144.85</v>
      </c>
      <c r="O177" s="8">
        <v>0.25</v>
      </c>
      <c r="P177" s="9">
        <f t="shared" si="4"/>
        <v>509.84</v>
      </c>
    </row>
    <row r="178" spans="1:16" x14ac:dyDescent="0.3">
      <c r="A178">
        <v>386</v>
      </c>
      <c r="B178" t="s">
        <v>619</v>
      </c>
      <c r="C178" t="s">
        <v>461</v>
      </c>
      <c r="D178" t="s">
        <v>62</v>
      </c>
      <c r="E178">
        <v>1</v>
      </c>
      <c r="F178" s="1" t="s">
        <v>224</v>
      </c>
      <c r="G178" t="s">
        <v>68</v>
      </c>
      <c r="H178">
        <v>115</v>
      </c>
      <c r="I178" t="s">
        <v>69</v>
      </c>
      <c r="J178" t="s">
        <v>66</v>
      </c>
      <c r="K178" t="s">
        <v>66</v>
      </c>
      <c r="L178" t="s">
        <v>622</v>
      </c>
      <c r="M178" s="11">
        <v>305.5</v>
      </c>
      <c r="N178" s="9">
        <v>347.25</v>
      </c>
      <c r="O178" s="8">
        <v>0.25</v>
      </c>
      <c r="P178" s="9">
        <f t="shared" si="4"/>
        <v>1222</v>
      </c>
    </row>
    <row r="179" spans="1:16" x14ac:dyDescent="0.3">
      <c r="A179">
        <v>390</v>
      </c>
      <c r="B179" t="s">
        <v>625</v>
      </c>
      <c r="C179" t="s">
        <v>626</v>
      </c>
      <c r="D179" t="s">
        <v>62</v>
      </c>
      <c r="E179">
        <v>1</v>
      </c>
      <c r="F179" s="1" t="s">
        <v>224</v>
      </c>
      <c r="G179" t="s">
        <v>68</v>
      </c>
      <c r="H179">
        <v>115</v>
      </c>
      <c r="I179" t="s">
        <v>69</v>
      </c>
      <c r="J179" t="s">
        <v>66</v>
      </c>
      <c r="K179" t="s">
        <v>66</v>
      </c>
      <c r="L179" t="s">
        <v>628</v>
      </c>
      <c r="M179" s="11">
        <v>309.5</v>
      </c>
      <c r="N179" s="9">
        <v>351.75</v>
      </c>
      <c r="O179" s="8">
        <v>0.25</v>
      </c>
      <c r="P179" s="9">
        <f t="shared" si="4"/>
        <v>1238</v>
      </c>
    </row>
    <row r="180" spans="1:16" x14ac:dyDescent="0.3">
      <c r="A180">
        <v>391</v>
      </c>
      <c r="B180" t="s">
        <v>625</v>
      </c>
      <c r="C180" t="s">
        <v>626</v>
      </c>
      <c r="D180" t="s">
        <v>62</v>
      </c>
      <c r="E180">
        <v>1</v>
      </c>
      <c r="F180" s="1" t="s">
        <v>224</v>
      </c>
      <c r="G180" t="s">
        <v>68</v>
      </c>
      <c r="H180" t="s">
        <v>86</v>
      </c>
      <c r="I180" t="s">
        <v>69</v>
      </c>
      <c r="J180" t="s">
        <v>66</v>
      </c>
      <c r="K180" t="s">
        <v>66</v>
      </c>
      <c r="L180" t="s">
        <v>629</v>
      </c>
      <c r="M180" s="11">
        <v>516</v>
      </c>
      <c r="N180" s="9">
        <v>586.5</v>
      </c>
      <c r="O180" s="8">
        <v>0.25</v>
      </c>
      <c r="P180" s="9">
        <f t="shared" si="4"/>
        <v>2064</v>
      </c>
    </row>
    <row r="181" spans="1:16" x14ac:dyDescent="0.3">
      <c r="A181">
        <v>400</v>
      </c>
      <c r="B181" t="s">
        <v>638</v>
      </c>
      <c r="D181" t="s">
        <v>62</v>
      </c>
      <c r="E181">
        <v>1</v>
      </c>
      <c r="F181" s="1" t="s">
        <v>224</v>
      </c>
      <c r="G181" t="s">
        <v>89</v>
      </c>
      <c r="H181" t="s">
        <v>64</v>
      </c>
      <c r="I181" t="s">
        <v>105</v>
      </c>
      <c r="J181" t="s">
        <v>66</v>
      </c>
      <c r="K181" t="s">
        <v>66</v>
      </c>
      <c r="L181" t="s">
        <v>639</v>
      </c>
      <c r="M181" s="11">
        <v>214.14</v>
      </c>
      <c r="N181" s="9">
        <v>243.5</v>
      </c>
      <c r="O181" s="8">
        <v>0.25</v>
      </c>
      <c r="P181" s="9">
        <f t="shared" si="4"/>
        <v>856.56</v>
      </c>
    </row>
    <row r="182" spans="1:16" x14ac:dyDescent="0.3">
      <c r="A182">
        <v>1</v>
      </c>
      <c r="B182" t="s">
        <v>237</v>
      </c>
      <c r="C182" t="s">
        <v>61</v>
      </c>
      <c r="D182" t="s">
        <v>62</v>
      </c>
      <c r="E182">
        <v>1</v>
      </c>
      <c r="F182" s="1" t="s">
        <v>215</v>
      </c>
      <c r="G182" t="s">
        <v>68</v>
      </c>
      <c r="H182" t="s">
        <v>64</v>
      </c>
      <c r="I182" t="s">
        <v>69</v>
      </c>
      <c r="J182" t="s">
        <v>66</v>
      </c>
      <c r="K182" t="s">
        <v>66</v>
      </c>
      <c r="L182" t="s">
        <v>70</v>
      </c>
      <c r="M182" s="11">
        <v>126.54</v>
      </c>
      <c r="N182" s="9">
        <v>143.80000000000001</v>
      </c>
      <c r="O182" s="8">
        <v>0.2</v>
      </c>
      <c r="P182" s="9">
        <f t="shared" si="4"/>
        <v>632.70000000000005</v>
      </c>
    </row>
    <row r="183" spans="1:16" x14ac:dyDescent="0.3">
      <c r="A183">
        <v>38</v>
      </c>
      <c r="B183" t="s">
        <v>237</v>
      </c>
      <c r="C183" t="s">
        <v>76</v>
      </c>
      <c r="D183" t="s">
        <v>62</v>
      </c>
      <c r="E183">
        <v>1</v>
      </c>
      <c r="F183" s="1" t="s">
        <v>215</v>
      </c>
      <c r="G183" t="s">
        <v>97</v>
      </c>
      <c r="H183" t="s">
        <v>124</v>
      </c>
      <c r="I183" t="s">
        <v>69</v>
      </c>
      <c r="J183" t="s">
        <v>66</v>
      </c>
      <c r="K183" t="s">
        <v>66</v>
      </c>
      <c r="L183" t="s">
        <v>125</v>
      </c>
      <c r="M183" s="11">
        <v>232.68</v>
      </c>
      <c r="N183" s="9">
        <v>264.5</v>
      </c>
      <c r="O183" s="8">
        <v>0.2</v>
      </c>
      <c r="P183" s="9">
        <f t="shared" si="4"/>
        <v>1163.3999999999999</v>
      </c>
    </row>
    <row r="184" spans="1:16" x14ac:dyDescent="0.3">
      <c r="A184">
        <v>39</v>
      </c>
      <c r="B184" t="s">
        <v>237</v>
      </c>
      <c r="C184" t="s">
        <v>76</v>
      </c>
      <c r="D184" t="s">
        <v>62</v>
      </c>
      <c r="E184">
        <v>1</v>
      </c>
      <c r="F184" s="1" t="s">
        <v>215</v>
      </c>
      <c r="G184" t="s">
        <v>89</v>
      </c>
      <c r="H184" t="s">
        <v>74</v>
      </c>
      <c r="I184" t="s">
        <v>105</v>
      </c>
      <c r="J184" t="s">
        <v>66</v>
      </c>
      <c r="K184" t="s">
        <v>66</v>
      </c>
      <c r="L184" t="s">
        <v>126</v>
      </c>
      <c r="M184" s="11">
        <v>269.3</v>
      </c>
      <c r="N184" s="9">
        <v>306.25</v>
      </c>
      <c r="O184" s="8">
        <v>0.2</v>
      </c>
      <c r="P184" s="9">
        <f t="shared" si="4"/>
        <v>1346.5</v>
      </c>
    </row>
    <row r="185" spans="1:16" x14ac:dyDescent="0.3">
      <c r="A185">
        <v>40</v>
      </c>
      <c r="B185" t="s">
        <v>237</v>
      </c>
      <c r="C185" t="s">
        <v>76</v>
      </c>
      <c r="D185" t="s">
        <v>62</v>
      </c>
      <c r="E185">
        <v>1</v>
      </c>
      <c r="F185" s="1" t="s">
        <v>243</v>
      </c>
      <c r="G185" t="s">
        <v>63</v>
      </c>
      <c r="H185" t="s">
        <v>74</v>
      </c>
      <c r="I185" t="s">
        <v>107</v>
      </c>
      <c r="J185" t="s">
        <v>66</v>
      </c>
      <c r="K185" t="s">
        <v>66</v>
      </c>
      <c r="L185" t="s">
        <v>127</v>
      </c>
      <c r="M185" s="11">
        <v>353.8</v>
      </c>
      <c r="N185" s="9">
        <v>402.25</v>
      </c>
      <c r="O185" s="8">
        <v>0.2</v>
      </c>
      <c r="P185" s="9">
        <f t="shared" si="4"/>
        <v>1769</v>
      </c>
    </row>
    <row r="186" spans="1:16" x14ac:dyDescent="0.3">
      <c r="A186">
        <v>119</v>
      </c>
      <c r="B186" t="s">
        <v>237</v>
      </c>
      <c r="C186" t="s">
        <v>211</v>
      </c>
      <c r="D186" t="s">
        <v>62</v>
      </c>
      <c r="E186">
        <v>1</v>
      </c>
      <c r="F186" s="1" t="s">
        <v>215</v>
      </c>
      <c r="G186" t="s">
        <v>68</v>
      </c>
      <c r="H186" t="s">
        <v>74</v>
      </c>
      <c r="I186" t="s">
        <v>107</v>
      </c>
      <c r="J186" t="s">
        <v>66</v>
      </c>
      <c r="K186" t="s">
        <v>66</v>
      </c>
      <c r="L186" t="s">
        <v>213</v>
      </c>
      <c r="M186" s="11">
        <v>183.55</v>
      </c>
      <c r="N186" s="9">
        <v>208.75</v>
      </c>
      <c r="O186" s="8">
        <v>0.2</v>
      </c>
      <c r="P186" s="9">
        <f t="shared" si="4"/>
        <v>917.75</v>
      </c>
    </row>
    <row r="187" spans="1:16" x14ac:dyDescent="0.3">
      <c r="A187">
        <v>152</v>
      </c>
      <c r="B187" t="s">
        <v>251</v>
      </c>
      <c r="C187" t="s">
        <v>76</v>
      </c>
      <c r="D187" t="s">
        <v>62</v>
      </c>
      <c r="E187">
        <v>1</v>
      </c>
      <c r="F187" s="1" t="s">
        <v>215</v>
      </c>
      <c r="G187" t="s">
        <v>97</v>
      </c>
      <c r="H187" t="s">
        <v>64</v>
      </c>
      <c r="I187" t="s">
        <v>98</v>
      </c>
      <c r="J187" t="s">
        <v>66</v>
      </c>
      <c r="K187" t="s">
        <v>66</v>
      </c>
      <c r="L187" t="s">
        <v>304</v>
      </c>
      <c r="M187" s="11">
        <v>156.55000000000001</v>
      </c>
      <c r="N187" s="9">
        <v>178</v>
      </c>
      <c r="O187" s="8">
        <v>0.2</v>
      </c>
      <c r="P187" s="9">
        <f t="shared" si="4"/>
        <v>782.75</v>
      </c>
    </row>
    <row r="188" spans="1:16" x14ac:dyDescent="0.3">
      <c r="A188">
        <v>153</v>
      </c>
      <c r="B188" t="s">
        <v>251</v>
      </c>
      <c r="C188" t="s">
        <v>76</v>
      </c>
      <c r="D188" t="s">
        <v>62</v>
      </c>
      <c r="E188">
        <v>1</v>
      </c>
      <c r="F188" s="1" t="s">
        <v>215</v>
      </c>
      <c r="G188" t="s">
        <v>68</v>
      </c>
      <c r="H188" t="s">
        <v>64</v>
      </c>
      <c r="I188" t="s">
        <v>98</v>
      </c>
      <c r="J188" t="s">
        <v>66</v>
      </c>
      <c r="K188" t="s">
        <v>66</v>
      </c>
      <c r="L188" t="s">
        <v>305</v>
      </c>
      <c r="M188" s="11">
        <v>169.18</v>
      </c>
      <c r="N188" s="9">
        <v>192.25</v>
      </c>
      <c r="O188" s="8">
        <v>0.2</v>
      </c>
      <c r="P188" s="9">
        <f t="shared" si="4"/>
        <v>845.9</v>
      </c>
    </row>
    <row r="189" spans="1:16" x14ac:dyDescent="0.3">
      <c r="A189">
        <v>154</v>
      </c>
      <c r="B189" t="s">
        <v>251</v>
      </c>
      <c r="C189" t="s">
        <v>76</v>
      </c>
      <c r="D189" t="s">
        <v>62</v>
      </c>
      <c r="E189">
        <v>1</v>
      </c>
      <c r="F189" s="1" t="s">
        <v>215</v>
      </c>
      <c r="G189" t="s">
        <v>68</v>
      </c>
      <c r="H189">
        <v>230</v>
      </c>
      <c r="I189" t="s">
        <v>107</v>
      </c>
      <c r="J189" t="s">
        <v>66</v>
      </c>
      <c r="K189" t="s">
        <v>66</v>
      </c>
      <c r="L189" t="s">
        <v>306</v>
      </c>
      <c r="M189" s="11">
        <v>202.55</v>
      </c>
      <c r="N189" s="9">
        <v>230.25</v>
      </c>
      <c r="O189" s="8">
        <v>0.2</v>
      </c>
      <c r="P189" s="9">
        <f t="shared" si="4"/>
        <v>1012.75</v>
      </c>
    </row>
    <row r="190" spans="1:16" x14ac:dyDescent="0.3">
      <c r="A190">
        <v>155</v>
      </c>
      <c r="B190" t="s">
        <v>251</v>
      </c>
      <c r="C190" t="s">
        <v>76</v>
      </c>
      <c r="D190" t="s">
        <v>62</v>
      </c>
      <c r="E190">
        <v>1</v>
      </c>
      <c r="F190" s="1" t="s">
        <v>215</v>
      </c>
      <c r="G190" t="s">
        <v>68</v>
      </c>
      <c r="H190">
        <v>265</v>
      </c>
      <c r="I190" t="s">
        <v>107</v>
      </c>
      <c r="J190" t="s">
        <v>66</v>
      </c>
      <c r="K190" t="s">
        <v>66</v>
      </c>
      <c r="L190" t="s">
        <v>307</v>
      </c>
      <c r="M190" s="11">
        <v>231.75</v>
      </c>
      <c r="N190" s="9">
        <v>263.5</v>
      </c>
      <c r="O190" s="8">
        <v>0.2</v>
      </c>
      <c r="P190" s="9">
        <f t="shared" si="4"/>
        <v>1158.75</v>
      </c>
    </row>
    <row r="191" spans="1:16" x14ac:dyDescent="0.3">
      <c r="A191">
        <v>206</v>
      </c>
      <c r="B191" t="s">
        <v>251</v>
      </c>
      <c r="C191" t="s">
        <v>378</v>
      </c>
      <c r="D191" t="s">
        <v>62</v>
      </c>
      <c r="E191">
        <v>1</v>
      </c>
      <c r="F191" s="1" t="s">
        <v>215</v>
      </c>
      <c r="G191" t="s">
        <v>68</v>
      </c>
      <c r="H191">
        <v>115</v>
      </c>
      <c r="I191" t="s">
        <v>105</v>
      </c>
      <c r="J191" t="s">
        <v>66</v>
      </c>
      <c r="K191" t="s">
        <v>66</v>
      </c>
      <c r="L191" t="s">
        <v>379</v>
      </c>
      <c r="M191" s="11">
        <v>239.63</v>
      </c>
      <c r="N191" s="9">
        <v>272.5</v>
      </c>
      <c r="O191" s="8">
        <v>0.2</v>
      </c>
      <c r="P191" s="9">
        <f t="shared" si="4"/>
        <v>1198.1499999999999</v>
      </c>
    </row>
    <row r="192" spans="1:16" x14ac:dyDescent="0.3">
      <c r="A192">
        <v>217</v>
      </c>
      <c r="B192" t="s">
        <v>384</v>
      </c>
      <c r="C192" t="s">
        <v>266</v>
      </c>
      <c r="D192" t="s">
        <v>62</v>
      </c>
      <c r="E192">
        <v>1</v>
      </c>
      <c r="F192" s="1" t="s">
        <v>215</v>
      </c>
      <c r="G192" t="s">
        <v>97</v>
      </c>
      <c r="H192" t="s">
        <v>64</v>
      </c>
      <c r="I192" t="s">
        <v>107</v>
      </c>
      <c r="J192" t="s">
        <v>66</v>
      </c>
      <c r="K192" t="s">
        <v>66</v>
      </c>
      <c r="L192" t="s">
        <v>394</v>
      </c>
      <c r="M192" s="11">
        <v>145.08000000000001</v>
      </c>
      <c r="N192" s="9">
        <v>165</v>
      </c>
      <c r="O192" s="8">
        <v>0.2</v>
      </c>
      <c r="P192" s="9">
        <f t="shared" si="4"/>
        <v>725.4</v>
      </c>
    </row>
    <row r="193" spans="1:16" x14ac:dyDescent="0.3">
      <c r="A193">
        <v>229</v>
      </c>
      <c r="B193" t="s">
        <v>384</v>
      </c>
      <c r="C193" t="s">
        <v>409</v>
      </c>
      <c r="D193" t="s">
        <v>62</v>
      </c>
      <c r="E193">
        <v>1</v>
      </c>
      <c r="F193" s="1" t="s">
        <v>215</v>
      </c>
      <c r="G193" t="s">
        <v>68</v>
      </c>
      <c r="H193">
        <v>230</v>
      </c>
      <c r="I193" t="s">
        <v>107</v>
      </c>
      <c r="J193" t="s">
        <v>66</v>
      </c>
      <c r="K193" t="s">
        <v>66</v>
      </c>
      <c r="L193" t="s">
        <v>410</v>
      </c>
      <c r="M193" s="11">
        <v>261.10000000000002</v>
      </c>
      <c r="N193" s="9">
        <v>296.75</v>
      </c>
      <c r="O193" s="8">
        <v>0.2</v>
      </c>
      <c r="P193" s="9">
        <f t="shared" si="4"/>
        <v>1305.5</v>
      </c>
    </row>
    <row r="194" spans="1:16" x14ac:dyDescent="0.3">
      <c r="A194">
        <v>231</v>
      </c>
      <c r="B194" t="s">
        <v>384</v>
      </c>
      <c r="C194" t="s">
        <v>411</v>
      </c>
      <c r="D194" t="s">
        <v>62</v>
      </c>
      <c r="E194">
        <v>1</v>
      </c>
      <c r="F194" s="1" t="s">
        <v>215</v>
      </c>
      <c r="G194" t="s">
        <v>68</v>
      </c>
      <c r="H194" t="s">
        <v>64</v>
      </c>
      <c r="I194" t="s">
        <v>107</v>
      </c>
      <c r="J194" t="s">
        <v>66</v>
      </c>
      <c r="K194" t="s">
        <v>66</v>
      </c>
      <c r="L194" t="s">
        <v>413</v>
      </c>
      <c r="M194" s="11">
        <v>151.1</v>
      </c>
      <c r="N194" s="9">
        <v>171.75</v>
      </c>
      <c r="O194" s="8">
        <v>0.2</v>
      </c>
      <c r="P194" s="9">
        <f t="shared" si="4"/>
        <v>755.49999999999989</v>
      </c>
    </row>
    <row r="195" spans="1:16" x14ac:dyDescent="0.3">
      <c r="A195">
        <v>232</v>
      </c>
      <c r="B195" t="s">
        <v>384</v>
      </c>
      <c r="C195" t="s">
        <v>414</v>
      </c>
      <c r="D195" t="s">
        <v>62</v>
      </c>
      <c r="E195">
        <v>1</v>
      </c>
      <c r="F195" s="1" t="s">
        <v>215</v>
      </c>
      <c r="G195" t="s">
        <v>97</v>
      </c>
      <c r="H195" t="s">
        <v>64</v>
      </c>
      <c r="I195" t="s">
        <v>105</v>
      </c>
      <c r="J195" t="s">
        <v>66</v>
      </c>
      <c r="K195" t="s">
        <v>66</v>
      </c>
      <c r="L195" t="s">
        <v>415</v>
      </c>
      <c r="M195" s="11">
        <v>171.5</v>
      </c>
      <c r="N195" s="9">
        <v>195</v>
      </c>
      <c r="O195" s="8">
        <v>0.2</v>
      </c>
      <c r="P195" s="9">
        <f t="shared" si="4"/>
        <v>857.5</v>
      </c>
    </row>
    <row r="196" spans="1:16" x14ac:dyDescent="0.3">
      <c r="A196">
        <v>237</v>
      </c>
      <c r="B196" t="s">
        <v>384</v>
      </c>
      <c r="C196" t="s">
        <v>366</v>
      </c>
      <c r="D196" t="s">
        <v>62</v>
      </c>
      <c r="E196">
        <v>1</v>
      </c>
      <c r="F196" s="1" t="s">
        <v>215</v>
      </c>
      <c r="G196" t="s">
        <v>68</v>
      </c>
      <c r="H196" t="s">
        <v>64</v>
      </c>
      <c r="I196" t="s">
        <v>107</v>
      </c>
      <c r="J196" t="s">
        <v>66</v>
      </c>
      <c r="K196" t="s">
        <v>66</v>
      </c>
      <c r="L196" t="s">
        <v>423</v>
      </c>
      <c r="M196" s="11">
        <v>241.02</v>
      </c>
      <c r="N196" s="9">
        <v>274</v>
      </c>
      <c r="O196" s="8">
        <v>0.2</v>
      </c>
      <c r="P196" s="9">
        <f t="shared" si="4"/>
        <v>1205.0999999999999</v>
      </c>
    </row>
    <row r="197" spans="1:16" x14ac:dyDescent="0.3">
      <c r="A197">
        <v>245</v>
      </c>
      <c r="B197" t="s">
        <v>384</v>
      </c>
      <c r="C197" t="s">
        <v>437</v>
      </c>
      <c r="D197" t="s">
        <v>62</v>
      </c>
      <c r="E197">
        <v>1</v>
      </c>
      <c r="F197" s="1" t="s">
        <v>215</v>
      </c>
      <c r="G197" t="s">
        <v>97</v>
      </c>
      <c r="H197" t="s">
        <v>64</v>
      </c>
      <c r="I197" t="s">
        <v>65</v>
      </c>
      <c r="J197" t="s">
        <v>66</v>
      </c>
      <c r="K197" t="s">
        <v>66</v>
      </c>
      <c r="L197" t="s">
        <v>438</v>
      </c>
      <c r="M197" s="11">
        <v>194.16</v>
      </c>
      <c r="N197" s="9">
        <v>220.75</v>
      </c>
      <c r="O197" s="8">
        <v>0.2</v>
      </c>
      <c r="P197" s="9">
        <f t="shared" si="4"/>
        <v>970.8</v>
      </c>
    </row>
    <row r="198" spans="1:16" x14ac:dyDescent="0.3">
      <c r="A198">
        <v>254</v>
      </c>
      <c r="B198" t="s">
        <v>384</v>
      </c>
      <c r="C198" t="s">
        <v>454</v>
      </c>
      <c r="D198" t="s">
        <v>62</v>
      </c>
      <c r="E198">
        <v>1</v>
      </c>
      <c r="F198" s="1" t="s">
        <v>215</v>
      </c>
      <c r="G198" t="s">
        <v>68</v>
      </c>
      <c r="H198" t="s">
        <v>64</v>
      </c>
      <c r="I198" t="s">
        <v>105</v>
      </c>
      <c r="J198" t="s">
        <v>66</v>
      </c>
      <c r="K198" t="s">
        <v>66</v>
      </c>
      <c r="L198" t="s">
        <v>455</v>
      </c>
      <c r="M198" s="11">
        <v>100.95</v>
      </c>
      <c r="N198" s="9">
        <v>127.5</v>
      </c>
      <c r="O198" s="8">
        <v>0.2</v>
      </c>
      <c r="P198" s="9">
        <f t="shared" si="4"/>
        <v>504.75</v>
      </c>
    </row>
    <row r="199" spans="1:16" x14ac:dyDescent="0.3">
      <c r="A199">
        <v>286</v>
      </c>
      <c r="B199" t="s">
        <v>473</v>
      </c>
      <c r="D199" t="s">
        <v>62</v>
      </c>
      <c r="E199">
        <v>1</v>
      </c>
      <c r="F199" s="1" t="s">
        <v>215</v>
      </c>
      <c r="G199" t="s">
        <v>97</v>
      </c>
      <c r="H199" t="s">
        <v>64</v>
      </c>
      <c r="I199" t="s">
        <v>107</v>
      </c>
      <c r="J199" t="s">
        <v>66</v>
      </c>
      <c r="K199" t="s">
        <v>66</v>
      </c>
      <c r="L199" t="s">
        <v>492</v>
      </c>
      <c r="M199" s="11">
        <v>180.25</v>
      </c>
      <c r="N199" s="9">
        <v>205</v>
      </c>
      <c r="O199" s="8">
        <v>0.2</v>
      </c>
      <c r="P199" s="9">
        <f t="shared" si="4"/>
        <v>901.25</v>
      </c>
    </row>
    <row r="200" spans="1:16" x14ac:dyDescent="0.3">
      <c r="A200">
        <v>287</v>
      </c>
      <c r="B200" t="s">
        <v>473</v>
      </c>
      <c r="D200" t="s">
        <v>62</v>
      </c>
      <c r="E200">
        <v>1</v>
      </c>
      <c r="F200" s="1" t="s">
        <v>215</v>
      </c>
      <c r="G200" t="s">
        <v>68</v>
      </c>
      <c r="H200" t="s">
        <v>64</v>
      </c>
      <c r="I200" t="s">
        <v>98</v>
      </c>
      <c r="J200" t="s">
        <v>66</v>
      </c>
      <c r="K200" t="s">
        <v>66</v>
      </c>
      <c r="L200" t="s">
        <v>493</v>
      </c>
      <c r="M200" s="11">
        <v>162.74</v>
      </c>
      <c r="N200" s="9">
        <v>185</v>
      </c>
      <c r="O200" s="8">
        <v>0.2</v>
      </c>
      <c r="P200" s="9">
        <f t="shared" ref="P200:P263" si="5">M200/O200</f>
        <v>813.7</v>
      </c>
    </row>
    <row r="201" spans="1:16" x14ac:dyDescent="0.3">
      <c r="A201">
        <v>288</v>
      </c>
      <c r="B201" t="s">
        <v>473</v>
      </c>
      <c r="D201" t="s">
        <v>62</v>
      </c>
      <c r="E201">
        <v>1</v>
      </c>
      <c r="F201" s="1" t="s">
        <v>215</v>
      </c>
      <c r="G201" t="s">
        <v>68</v>
      </c>
      <c r="H201" t="s">
        <v>64</v>
      </c>
      <c r="I201" t="s">
        <v>107</v>
      </c>
      <c r="J201" t="s">
        <v>66</v>
      </c>
      <c r="K201" t="s">
        <v>66</v>
      </c>
      <c r="L201" t="s">
        <v>494</v>
      </c>
      <c r="M201" s="11">
        <v>232.68</v>
      </c>
      <c r="N201" s="9">
        <v>264.5</v>
      </c>
      <c r="O201" s="8">
        <v>0.2</v>
      </c>
      <c r="P201" s="9">
        <f t="shared" si="5"/>
        <v>1163.3999999999999</v>
      </c>
    </row>
    <row r="202" spans="1:16" x14ac:dyDescent="0.3">
      <c r="A202">
        <v>289</v>
      </c>
      <c r="B202" t="s">
        <v>473</v>
      </c>
      <c r="D202" t="s">
        <v>62</v>
      </c>
      <c r="E202">
        <v>1</v>
      </c>
      <c r="F202" s="1" t="s">
        <v>359</v>
      </c>
      <c r="G202" t="s">
        <v>68</v>
      </c>
      <c r="H202" t="s">
        <v>64</v>
      </c>
      <c r="I202" t="s">
        <v>98</v>
      </c>
      <c r="J202" t="s">
        <v>66</v>
      </c>
      <c r="K202" t="s">
        <v>66</v>
      </c>
      <c r="L202" t="s">
        <v>495</v>
      </c>
      <c r="M202" s="11">
        <v>188.64</v>
      </c>
      <c r="N202" s="9">
        <v>214.5</v>
      </c>
      <c r="O202" s="8">
        <v>0.2</v>
      </c>
      <c r="P202" s="9">
        <f t="shared" si="5"/>
        <v>943.19999999999993</v>
      </c>
    </row>
    <row r="203" spans="1:16" x14ac:dyDescent="0.3">
      <c r="A203">
        <v>290</v>
      </c>
      <c r="B203" t="s">
        <v>473</v>
      </c>
      <c r="D203" t="s">
        <v>62</v>
      </c>
      <c r="E203">
        <v>1</v>
      </c>
      <c r="F203" s="1" t="s">
        <v>359</v>
      </c>
      <c r="G203" t="s">
        <v>68</v>
      </c>
      <c r="H203">
        <v>230</v>
      </c>
      <c r="I203" t="s">
        <v>105</v>
      </c>
      <c r="J203" t="s">
        <v>66</v>
      </c>
      <c r="K203" t="s">
        <v>66</v>
      </c>
      <c r="L203" t="s">
        <v>496</v>
      </c>
      <c r="M203" s="11">
        <v>201.62</v>
      </c>
      <c r="N203" s="9">
        <v>229.25</v>
      </c>
      <c r="O203" s="8">
        <v>0.2</v>
      </c>
      <c r="P203" s="9">
        <f t="shared" si="5"/>
        <v>1008.1</v>
      </c>
    </row>
    <row r="204" spans="1:16" x14ac:dyDescent="0.3">
      <c r="A204">
        <v>353</v>
      </c>
      <c r="B204" t="s">
        <v>548</v>
      </c>
      <c r="C204" t="s">
        <v>579</v>
      </c>
      <c r="D204" t="s">
        <v>62</v>
      </c>
      <c r="E204">
        <v>1</v>
      </c>
      <c r="F204" s="1" t="s">
        <v>215</v>
      </c>
      <c r="G204" t="s">
        <v>68</v>
      </c>
      <c r="H204" t="s">
        <v>391</v>
      </c>
      <c r="I204" t="s">
        <v>69</v>
      </c>
      <c r="J204" t="s">
        <v>66</v>
      </c>
      <c r="K204" t="s">
        <v>66</v>
      </c>
      <c r="L204" t="s">
        <v>580</v>
      </c>
      <c r="M204" s="11">
        <v>165.32</v>
      </c>
      <c r="N204" s="9">
        <v>188</v>
      </c>
      <c r="O204" s="8">
        <v>0.2</v>
      </c>
      <c r="P204" s="9">
        <f t="shared" si="5"/>
        <v>826.59999999999991</v>
      </c>
    </row>
    <row r="205" spans="1:16" x14ac:dyDescent="0.3">
      <c r="A205">
        <v>368</v>
      </c>
      <c r="B205" t="s">
        <v>599</v>
      </c>
      <c r="C205" t="s">
        <v>600</v>
      </c>
      <c r="D205" t="s">
        <v>62</v>
      </c>
      <c r="E205">
        <v>1</v>
      </c>
      <c r="F205" s="1" t="s">
        <v>215</v>
      </c>
      <c r="G205" t="s">
        <v>68</v>
      </c>
      <c r="H205">
        <v>230</v>
      </c>
      <c r="I205" t="s">
        <v>65</v>
      </c>
      <c r="J205" t="s">
        <v>66</v>
      </c>
      <c r="K205" t="s">
        <v>66</v>
      </c>
      <c r="L205" t="s">
        <v>601</v>
      </c>
      <c r="M205" s="11">
        <v>138.02000000000001</v>
      </c>
      <c r="N205" s="9">
        <v>157</v>
      </c>
      <c r="O205" s="8">
        <v>0.2</v>
      </c>
      <c r="P205" s="9">
        <f t="shared" si="5"/>
        <v>690.1</v>
      </c>
    </row>
    <row r="206" spans="1:16" x14ac:dyDescent="0.3">
      <c r="A206">
        <v>405</v>
      </c>
      <c r="B206" t="s">
        <v>638</v>
      </c>
      <c r="C206" t="s">
        <v>644</v>
      </c>
      <c r="D206" t="s">
        <v>62</v>
      </c>
      <c r="E206">
        <v>1</v>
      </c>
      <c r="F206" s="1" t="s">
        <v>215</v>
      </c>
      <c r="G206" t="s">
        <v>68</v>
      </c>
      <c r="H206" t="s">
        <v>64</v>
      </c>
      <c r="I206" t="s">
        <v>107</v>
      </c>
      <c r="J206" t="s">
        <v>66</v>
      </c>
      <c r="K206" t="s">
        <v>66</v>
      </c>
      <c r="L206" t="s">
        <v>646</v>
      </c>
      <c r="M206" s="11">
        <v>184.47</v>
      </c>
      <c r="N206" s="9">
        <v>209.75</v>
      </c>
      <c r="O206" s="8">
        <v>0.2</v>
      </c>
      <c r="P206" s="9">
        <f t="shared" si="5"/>
        <v>922.34999999999991</v>
      </c>
    </row>
    <row r="207" spans="1:16" x14ac:dyDescent="0.3">
      <c r="A207">
        <v>406</v>
      </c>
      <c r="B207" t="s">
        <v>638</v>
      </c>
      <c r="C207" t="s">
        <v>644</v>
      </c>
      <c r="D207" t="s">
        <v>62</v>
      </c>
      <c r="E207">
        <v>1</v>
      </c>
      <c r="F207" s="1" t="s">
        <v>215</v>
      </c>
      <c r="G207" t="s">
        <v>72</v>
      </c>
      <c r="H207" t="s">
        <v>64</v>
      </c>
      <c r="I207" t="s">
        <v>105</v>
      </c>
      <c r="J207" t="s">
        <v>66</v>
      </c>
      <c r="K207" t="s">
        <v>66</v>
      </c>
      <c r="L207" t="s">
        <v>647</v>
      </c>
      <c r="M207" s="11">
        <v>207.65</v>
      </c>
      <c r="N207" s="9">
        <v>236</v>
      </c>
      <c r="O207" s="8">
        <v>0.2</v>
      </c>
      <c r="P207" s="9">
        <f t="shared" si="5"/>
        <v>1038.25</v>
      </c>
    </row>
    <row r="208" spans="1:16" x14ac:dyDescent="0.3">
      <c r="A208">
        <v>412</v>
      </c>
      <c r="B208" t="s">
        <v>654</v>
      </c>
      <c r="C208" t="s">
        <v>366</v>
      </c>
      <c r="D208" t="s">
        <v>62</v>
      </c>
      <c r="E208">
        <v>1</v>
      </c>
      <c r="F208" s="1" t="s">
        <v>215</v>
      </c>
      <c r="G208" t="s">
        <v>68</v>
      </c>
      <c r="H208">
        <v>230</v>
      </c>
      <c r="I208" t="s">
        <v>107</v>
      </c>
      <c r="J208" t="s">
        <v>66</v>
      </c>
      <c r="K208" t="s">
        <v>66</v>
      </c>
      <c r="L208" t="s">
        <v>655</v>
      </c>
      <c r="M208" s="11">
        <v>142.76</v>
      </c>
      <c r="N208" s="9">
        <v>162.25</v>
      </c>
      <c r="O208" s="8">
        <v>0.2</v>
      </c>
      <c r="P208" s="9">
        <f t="shared" si="5"/>
        <v>713.8</v>
      </c>
    </row>
    <row r="209" spans="1:16" x14ac:dyDescent="0.3">
      <c r="A209">
        <v>34</v>
      </c>
      <c r="B209" t="s">
        <v>237</v>
      </c>
      <c r="C209" t="s">
        <v>76</v>
      </c>
      <c r="D209" t="s">
        <v>62</v>
      </c>
      <c r="E209">
        <v>1</v>
      </c>
      <c r="F209" s="1" t="s">
        <v>223</v>
      </c>
      <c r="G209" t="s">
        <v>97</v>
      </c>
      <c r="H209" t="s">
        <v>64</v>
      </c>
      <c r="I209" t="s">
        <v>69</v>
      </c>
      <c r="J209" t="s">
        <v>66</v>
      </c>
      <c r="K209" t="s">
        <v>66</v>
      </c>
      <c r="L209" t="s">
        <v>119</v>
      </c>
      <c r="M209" s="11">
        <v>171.5</v>
      </c>
      <c r="N209" s="9">
        <v>195</v>
      </c>
      <c r="O209" s="8">
        <v>0.16666666666666666</v>
      </c>
      <c r="P209" s="9">
        <f t="shared" si="5"/>
        <v>1029</v>
      </c>
    </row>
    <row r="210" spans="1:16" x14ac:dyDescent="0.3">
      <c r="A210">
        <v>35</v>
      </c>
      <c r="B210" t="s">
        <v>237</v>
      </c>
      <c r="C210" t="s">
        <v>76</v>
      </c>
      <c r="D210" t="s">
        <v>62</v>
      </c>
      <c r="E210">
        <v>1</v>
      </c>
      <c r="F210" s="1" t="s">
        <v>223</v>
      </c>
      <c r="G210" t="s">
        <v>120</v>
      </c>
      <c r="H210" t="s">
        <v>77</v>
      </c>
      <c r="I210" t="s">
        <v>105</v>
      </c>
      <c r="J210" t="s">
        <v>66</v>
      </c>
      <c r="K210" t="s">
        <v>66</v>
      </c>
      <c r="L210" t="s">
        <v>121</v>
      </c>
      <c r="M210" s="11">
        <v>203.94</v>
      </c>
      <c r="N210" s="9">
        <v>231.75</v>
      </c>
      <c r="O210" s="8">
        <v>0.16666666666666666</v>
      </c>
      <c r="P210" s="9">
        <f t="shared" si="5"/>
        <v>1223.6400000000001</v>
      </c>
    </row>
    <row r="211" spans="1:16" x14ac:dyDescent="0.3">
      <c r="A211">
        <v>36</v>
      </c>
      <c r="B211" t="s">
        <v>237</v>
      </c>
      <c r="C211" t="s">
        <v>76</v>
      </c>
      <c r="D211" t="s">
        <v>62</v>
      </c>
      <c r="E211">
        <v>1</v>
      </c>
      <c r="F211" s="1" t="s">
        <v>223</v>
      </c>
      <c r="G211" t="s">
        <v>72</v>
      </c>
      <c r="H211">
        <v>277</v>
      </c>
      <c r="I211" t="s">
        <v>65</v>
      </c>
      <c r="J211" t="s">
        <v>66</v>
      </c>
      <c r="K211" t="s">
        <v>66</v>
      </c>
      <c r="L211" t="s">
        <v>122</v>
      </c>
      <c r="M211" s="11">
        <v>269.3</v>
      </c>
      <c r="N211" s="9">
        <v>306.25</v>
      </c>
      <c r="O211" s="8">
        <v>0.16666666666666666</v>
      </c>
      <c r="P211" s="9">
        <f t="shared" si="5"/>
        <v>1615.8000000000002</v>
      </c>
    </row>
    <row r="212" spans="1:16" x14ac:dyDescent="0.3">
      <c r="A212">
        <v>37</v>
      </c>
      <c r="B212" t="s">
        <v>237</v>
      </c>
      <c r="C212" t="s">
        <v>76</v>
      </c>
      <c r="D212" t="s">
        <v>62</v>
      </c>
      <c r="E212">
        <v>1</v>
      </c>
      <c r="F212" s="1" t="s">
        <v>242</v>
      </c>
      <c r="G212" t="s">
        <v>101</v>
      </c>
      <c r="H212">
        <v>115</v>
      </c>
      <c r="I212" t="s">
        <v>98</v>
      </c>
      <c r="J212" t="s">
        <v>66</v>
      </c>
      <c r="K212" t="s">
        <v>66</v>
      </c>
      <c r="L212" t="s">
        <v>123</v>
      </c>
      <c r="M212" s="11">
        <v>310.08999999999997</v>
      </c>
      <c r="N212" s="9">
        <v>352.5</v>
      </c>
      <c r="O212" s="8">
        <v>0.16666666666666666</v>
      </c>
      <c r="P212" s="9">
        <f t="shared" si="5"/>
        <v>1860.54</v>
      </c>
    </row>
    <row r="213" spans="1:16" x14ac:dyDescent="0.3">
      <c r="A213">
        <v>128</v>
      </c>
      <c r="B213" t="s">
        <v>251</v>
      </c>
      <c r="C213" t="s">
        <v>266</v>
      </c>
      <c r="D213" t="s">
        <v>62</v>
      </c>
      <c r="E213">
        <v>1</v>
      </c>
      <c r="F213" s="1" t="s">
        <v>223</v>
      </c>
      <c r="G213" t="s">
        <v>68</v>
      </c>
      <c r="H213" t="s">
        <v>64</v>
      </c>
      <c r="I213" t="s">
        <v>105</v>
      </c>
      <c r="J213" t="s">
        <v>66</v>
      </c>
      <c r="K213" t="s">
        <v>66</v>
      </c>
      <c r="L213" t="s">
        <v>267</v>
      </c>
      <c r="M213" s="11">
        <v>149.25</v>
      </c>
      <c r="N213" s="9">
        <v>169.75</v>
      </c>
      <c r="O213" s="8">
        <v>0.16666666666666666</v>
      </c>
      <c r="P213" s="9">
        <f t="shared" si="5"/>
        <v>895.5</v>
      </c>
    </row>
    <row r="214" spans="1:16" x14ac:dyDescent="0.3">
      <c r="A214">
        <v>148</v>
      </c>
      <c r="B214" t="s">
        <v>251</v>
      </c>
      <c r="C214" t="s">
        <v>76</v>
      </c>
      <c r="D214" t="s">
        <v>62</v>
      </c>
      <c r="E214">
        <v>1</v>
      </c>
      <c r="F214" s="1" t="s">
        <v>223</v>
      </c>
      <c r="G214" t="s">
        <v>97</v>
      </c>
      <c r="H214" t="s">
        <v>64</v>
      </c>
      <c r="I214" t="s">
        <v>107</v>
      </c>
      <c r="J214" t="s">
        <v>66</v>
      </c>
      <c r="K214" t="s">
        <v>66</v>
      </c>
      <c r="L214" t="s">
        <v>299</v>
      </c>
      <c r="M214" s="11">
        <v>164.05</v>
      </c>
      <c r="N214" s="9">
        <v>186.5</v>
      </c>
      <c r="O214" s="8">
        <v>0.16666666666666666</v>
      </c>
      <c r="P214" s="9">
        <f t="shared" si="5"/>
        <v>984.30000000000007</v>
      </c>
    </row>
    <row r="215" spans="1:16" x14ac:dyDescent="0.3">
      <c r="A215">
        <v>149</v>
      </c>
      <c r="B215" t="s">
        <v>251</v>
      </c>
      <c r="C215" t="s">
        <v>76</v>
      </c>
      <c r="D215" t="s">
        <v>62</v>
      </c>
      <c r="E215">
        <v>1</v>
      </c>
      <c r="F215" s="1" t="s">
        <v>223</v>
      </c>
      <c r="G215" t="s">
        <v>68</v>
      </c>
      <c r="H215" t="s">
        <v>64</v>
      </c>
      <c r="I215" t="s">
        <v>105</v>
      </c>
      <c r="J215" t="s">
        <v>66</v>
      </c>
      <c r="K215" t="s">
        <v>66</v>
      </c>
      <c r="L215" t="s">
        <v>300</v>
      </c>
      <c r="M215" s="11">
        <v>197.24</v>
      </c>
      <c r="N215" s="9">
        <v>224.25</v>
      </c>
      <c r="O215" s="8">
        <v>0.16666666666666666</v>
      </c>
      <c r="P215" s="9">
        <f t="shared" si="5"/>
        <v>1183.44</v>
      </c>
    </row>
    <row r="216" spans="1:16" x14ac:dyDescent="0.3">
      <c r="A216">
        <v>150</v>
      </c>
      <c r="B216" t="s">
        <v>251</v>
      </c>
      <c r="C216" t="s">
        <v>76</v>
      </c>
      <c r="D216" t="s">
        <v>62</v>
      </c>
      <c r="E216">
        <v>1</v>
      </c>
      <c r="F216" s="1" t="s">
        <v>223</v>
      </c>
      <c r="G216" t="s">
        <v>63</v>
      </c>
      <c r="H216" t="s">
        <v>64</v>
      </c>
      <c r="I216" t="s">
        <v>98</v>
      </c>
      <c r="J216" t="s">
        <v>66</v>
      </c>
      <c r="K216" t="s">
        <v>66</v>
      </c>
      <c r="L216" t="s">
        <v>301</v>
      </c>
      <c r="M216" s="11">
        <v>218.77</v>
      </c>
      <c r="N216" s="9">
        <v>248.75</v>
      </c>
      <c r="O216" s="8">
        <v>0.16666666666666666</v>
      </c>
      <c r="P216" s="9">
        <f t="shared" si="5"/>
        <v>1312.6200000000001</v>
      </c>
    </row>
    <row r="217" spans="1:16" x14ac:dyDescent="0.3">
      <c r="A217">
        <v>151</v>
      </c>
      <c r="B217" t="s">
        <v>251</v>
      </c>
      <c r="C217" t="s">
        <v>76</v>
      </c>
      <c r="D217" t="s">
        <v>62</v>
      </c>
      <c r="E217">
        <v>1</v>
      </c>
      <c r="F217" s="1" t="s">
        <v>302</v>
      </c>
      <c r="G217" t="s">
        <v>68</v>
      </c>
      <c r="H217" t="s">
        <v>64</v>
      </c>
      <c r="I217" t="s">
        <v>107</v>
      </c>
      <c r="J217" t="s">
        <v>66</v>
      </c>
      <c r="K217" t="s">
        <v>66</v>
      </c>
      <c r="L217" t="s">
        <v>303</v>
      </c>
      <c r="M217" s="11">
        <v>208.58</v>
      </c>
      <c r="N217" s="9">
        <v>237.25</v>
      </c>
      <c r="O217" s="8">
        <v>0.16666666666666666</v>
      </c>
      <c r="P217" s="9">
        <f t="shared" si="5"/>
        <v>1251.4800000000002</v>
      </c>
    </row>
    <row r="218" spans="1:16" x14ac:dyDescent="0.3">
      <c r="A218">
        <v>210</v>
      </c>
      <c r="B218" t="s">
        <v>384</v>
      </c>
      <c r="C218" t="s">
        <v>385</v>
      </c>
      <c r="D218" t="s">
        <v>62</v>
      </c>
      <c r="E218">
        <v>1</v>
      </c>
      <c r="F218" s="1" t="s">
        <v>223</v>
      </c>
      <c r="G218" t="s">
        <v>68</v>
      </c>
      <c r="H218" t="s">
        <v>64</v>
      </c>
      <c r="I218" t="s">
        <v>105</v>
      </c>
      <c r="J218" t="s">
        <v>66</v>
      </c>
      <c r="K218" t="s">
        <v>66</v>
      </c>
      <c r="L218" t="s">
        <v>386</v>
      </c>
      <c r="M218" s="11">
        <v>185.92</v>
      </c>
      <c r="N218" s="9">
        <v>211.5</v>
      </c>
      <c r="O218" s="8">
        <v>0.16666666666666666</v>
      </c>
      <c r="P218" s="9">
        <f t="shared" si="5"/>
        <v>1115.52</v>
      </c>
    </row>
    <row r="219" spans="1:16" x14ac:dyDescent="0.3">
      <c r="A219">
        <v>211</v>
      </c>
      <c r="B219" t="s">
        <v>384</v>
      </c>
      <c r="C219" t="s">
        <v>385</v>
      </c>
      <c r="D219" t="s">
        <v>62</v>
      </c>
      <c r="E219">
        <v>1</v>
      </c>
      <c r="F219" s="1" t="s">
        <v>223</v>
      </c>
      <c r="G219" t="s">
        <v>68</v>
      </c>
      <c r="H219" t="s">
        <v>64</v>
      </c>
      <c r="I219" t="s">
        <v>105</v>
      </c>
      <c r="J219" t="s">
        <v>66</v>
      </c>
      <c r="K219" t="s">
        <v>66</v>
      </c>
      <c r="L219" t="s">
        <v>387</v>
      </c>
      <c r="M219" s="11">
        <v>166.34</v>
      </c>
      <c r="N219" s="9">
        <v>189.25</v>
      </c>
      <c r="O219" s="8">
        <v>0.16666666666666666</v>
      </c>
      <c r="P219" s="9">
        <f t="shared" si="5"/>
        <v>998.04000000000008</v>
      </c>
    </row>
    <row r="220" spans="1:16" x14ac:dyDescent="0.3">
      <c r="A220">
        <v>246</v>
      </c>
      <c r="B220" t="s">
        <v>384</v>
      </c>
      <c r="C220" t="s">
        <v>439</v>
      </c>
      <c r="D220" t="s">
        <v>62</v>
      </c>
      <c r="E220">
        <v>1</v>
      </c>
      <c r="F220" s="1" t="s">
        <v>223</v>
      </c>
      <c r="G220" t="s">
        <v>68</v>
      </c>
      <c r="H220" t="s">
        <v>64</v>
      </c>
      <c r="I220" t="s">
        <v>69</v>
      </c>
      <c r="J220" t="s">
        <v>66</v>
      </c>
      <c r="K220" t="s">
        <v>66</v>
      </c>
      <c r="L220" t="s">
        <v>440</v>
      </c>
      <c r="M220" s="11">
        <v>138.02000000000001</v>
      </c>
      <c r="N220" s="9">
        <v>157</v>
      </c>
      <c r="O220" s="8">
        <v>0.16666666666666666</v>
      </c>
      <c r="P220" s="9">
        <f t="shared" si="5"/>
        <v>828.12000000000012</v>
      </c>
    </row>
    <row r="221" spans="1:16" x14ac:dyDescent="0.3">
      <c r="A221">
        <v>247</v>
      </c>
      <c r="B221" t="s">
        <v>384</v>
      </c>
      <c r="C221" t="s">
        <v>441</v>
      </c>
      <c r="D221" t="s">
        <v>62</v>
      </c>
      <c r="E221">
        <v>1</v>
      </c>
      <c r="F221" s="1" t="s">
        <v>223</v>
      </c>
      <c r="G221" t="s">
        <v>68</v>
      </c>
      <c r="H221" t="s">
        <v>64</v>
      </c>
      <c r="I221" t="s">
        <v>69</v>
      </c>
      <c r="J221" t="s">
        <v>66</v>
      </c>
      <c r="K221" t="s">
        <v>66</v>
      </c>
      <c r="L221" t="s">
        <v>442</v>
      </c>
      <c r="M221" s="11">
        <v>138.02000000000001</v>
      </c>
      <c r="N221" s="9">
        <v>157</v>
      </c>
      <c r="O221" s="8">
        <v>0.16666666666666666</v>
      </c>
      <c r="P221" s="9">
        <f t="shared" si="5"/>
        <v>828.12000000000012</v>
      </c>
    </row>
    <row r="222" spans="1:16" x14ac:dyDescent="0.3">
      <c r="A222">
        <v>249</v>
      </c>
      <c r="B222" t="s">
        <v>384</v>
      </c>
      <c r="C222" t="s">
        <v>445</v>
      </c>
      <c r="D222" t="s">
        <v>62</v>
      </c>
      <c r="E222">
        <v>1</v>
      </c>
      <c r="F222" s="1" t="s">
        <v>223</v>
      </c>
      <c r="G222" t="s">
        <v>97</v>
      </c>
      <c r="H222" t="s">
        <v>64</v>
      </c>
      <c r="I222" t="s">
        <v>69</v>
      </c>
      <c r="J222" t="s">
        <v>66</v>
      </c>
      <c r="K222" t="s">
        <v>66</v>
      </c>
      <c r="L222" t="s">
        <v>446</v>
      </c>
      <c r="M222" s="11">
        <v>137.66</v>
      </c>
      <c r="N222" s="9">
        <v>156.5</v>
      </c>
      <c r="O222" s="8">
        <v>0.16666666666666666</v>
      </c>
      <c r="P222" s="9">
        <f t="shared" si="5"/>
        <v>825.96</v>
      </c>
    </row>
    <row r="223" spans="1:16" x14ac:dyDescent="0.3">
      <c r="A223">
        <v>279</v>
      </c>
      <c r="B223" t="s">
        <v>473</v>
      </c>
      <c r="D223" t="s">
        <v>62</v>
      </c>
      <c r="E223">
        <v>1</v>
      </c>
      <c r="F223" s="1" t="s">
        <v>223</v>
      </c>
      <c r="G223" t="s">
        <v>97</v>
      </c>
      <c r="H223" t="s">
        <v>64</v>
      </c>
      <c r="I223" t="s">
        <v>107</v>
      </c>
      <c r="J223" t="s">
        <v>66</v>
      </c>
      <c r="K223" t="s">
        <v>66</v>
      </c>
      <c r="L223" t="s">
        <v>485</v>
      </c>
      <c r="M223" s="11">
        <v>151.41</v>
      </c>
      <c r="N223" s="9">
        <v>172.25</v>
      </c>
      <c r="O223" s="8">
        <v>0.16666666666666666</v>
      </c>
      <c r="P223" s="9">
        <f t="shared" si="5"/>
        <v>908.46</v>
      </c>
    </row>
    <row r="224" spans="1:16" x14ac:dyDescent="0.3">
      <c r="A224">
        <v>280</v>
      </c>
      <c r="B224" t="s">
        <v>473</v>
      </c>
      <c r="D224" t="s">
        <v>62</v>
      </c>
      <c r="E224">
        <v>1</v>
      </c>
      <c r="F224" s="1" t="s">
        <v>223</v>
      </c>
      <c r="G224" t="s">
        <v>68</v>
      </c>
      <c r="H224" t="s">
        <v>64</v>
      </c>
      <c r="I224" t="s">
        <v>105</v>
      </c>
      <c r="J224" t="s">
        <v>66</v>
      </c>
      <c r="K224" t="s">
        <v>66</v>
      </c>
      <c r="L224" t="s">
        <v>486</v>
      </c>
      <c r="M224" s="11">
        <v>145.54</v>
      </c>
      <c r="N224" s="9">
        <v>165.5</v>
      </c>
      <c r="O224" s="8">
        <v>0.16666666666666666</v>
      </c>
      <c r="P224" s="9">
        <f t="shared" si="5"/>
        <v>873.24</v>
      </c>
    </row>
    <row r="225" spans="1:16" x14ac:dyDescent="0.3">
      <c r="A225">
        <v>281</v>
      </c>
      <c r="B225" t="s">
        <v>473</v>
      </c>
      <c r="D225" t="s">
        <v>62</v>
      </c>
      <c r="E225">
        <v>1</v>
      </c>
      <c r="F225" s="1" t="s">
        <v>223</v>
      </c>
      <c r="G225" t="s">
        <v>68</v>
      </c>
      <c r="H225" t="s">
        <v>64</v>
      </c>
      <c r="I225" t="s">
        <v>105</v>
      </c>
      <c r="J225" t="s">
        <v>66</v>
      </c>
      <c r="K225" t="s">
        <v>66</v>
      </c>
      <c r="L225" t="s">
        <v>487</v>
      </c>
      <c r="M225" s="11">
        <v>181.69</v>
      </c>
      <c r="N225" s="9">
        <v>206.5</v>
      </c>
      <c r="O225" s="8">
        <v>0.16666666666666666</v>
      </c>
      <c r="P225" s="9">
        <f t="shared" si="5"/>
        <v>1090.1400000000001</v>
      </c>
    </row>
    <row r="226" spans="1:16" x14ac:dyDescent="0.3">
      <c r="A226">
        <v>282</v>
      </c>
      <c r="B226" t="s">
        <v>473</v>
      </c>
      <c r="D226" t="s">
        <v>62</v>
      </c>
      <c r="E226">
        <v>1</v>
      </c>
      <c r="F226" s="1" t="s">
        <v>223</v>
      </c>
      <c r="G226" t="s">
        <v>120</v>
      </c>
      <c r="H226" t="s">
        <v>64</v>
      </c>
      <c r="I226" t="s">
        <v>107</v>
      </c>
      <c r="J226" t="s">
        <v>66</v>
      </c>
      <c r="K226" t="s">
        <v>66</v>
      </c>
      <c r="L226" t="s">
        <v>488</v>
      </c>
      <c r="M226" s="11">
        <v>178.19</v>
      </c>
      <c r="N226" s="9">
        <v>202.5</v>
      </c>
      <c r="O226" s="8">
        <v>0.16666666666666666</v>
      </c>
      <c r="P226" s="9">
        <f t="shared" si="5"/>
        <v>1069.1400000000001</v>
      </c>
    </row>
    <row r="227" spans="1:16" x14ac:dyDescent="0.3">
      <c r="A227">
        <v>283</v>
      </c>
      <c r="B227" t="s">
        <v>473</v>
      </c>
      <c r="D227" t="s">
        <v>62</v>
      </c>
      <c r="E227">
        <v>1</v>
      </c>
      <c r="F227" s="1" t="s">
        <v>223</v>
      </c>
      <c r="G227" t="s">
        <v>72</v>
      </c>
      <c r="H227">
        <v>115</v>
      </c>
      <c r="I227" t="s">
        <v>98</v>
      </c>
      <c r="J227" t="s">
        <v>66</v>
      </c>
      <c r="K227" t="s">
        <v>66</v>
      </c>
      <c r="L227" t="s">
        <v>489</v>
      </c>
      <c r="M227" s="11">
        <v>263.74</v>
      </c>
      <c r="N227" s="9">
        <v>299.75</v>
      </c>
      <c r="O227" s="8">
        <v>0.16666666666666666</v>
      </c>
      <c r="P227" s="9">
        <f t="shared" si="5"/>
        <v>1582.44</v>
      </c>
    </row>
    <row r="228" spans="1:16" x14ac:dyDescent="0.3">
      <c r="A228">
        <v>284</v>
      </c>
      <c r="B228" t="s">
        <v>473</v>
      </c>
      <c r="D228" t="s">
        <v>62</v>
      </c>
      <c r="E228">
        <v>1</v>
      </c>
      <c r="F228" s="1" t="s">
        <v>223</v>
      </c>
      <c r="G228" t="s">
        <v>101</v>
      </c>
      <c r="H228" t="s">
        <v>64</v>
      </c>
      <c r="I228" t="s">
        <v>98</v>
      </c>
      <c r="J228" t="s">
        <v>66</v>
      </c>
      <c r="K228" t="s">
        <v>66</v>
      </c>
      <c r="L228" t="s">
        <v>490</v>
      </c>
      <c r="M228" s="11">
        <v>135.96</v>
      </c>
      <c r="N228" s="9">
        <v>154.5</v>
      </c>
      <c r="O228" s="8">
        <v>0.16666666666666666</v>
      </c>
      <c r="P228" s="9">
        <f t="shared" si="5"/>
        <v>815.7600000000001</v>
      </c>
    </row>
    <row r="229" spans="1:16" x14ac:dyDescent="0.3">
      <c r="A229">
        <v>285</v>
      </c>
      <c r="B229" t="s">
        <v>473</v>
      </c>
      <c r="D229" t="s">
        <v>62</v>
      </c>
      <c r="E229">
        <v>1</v>
      </c>
      <c r="F229" s="1" t="s">
        <v>223</v>
      </c>
      <c r="G229" t="s">
        <v>101</v>
      </c>
      <c r="H229">
        <v>230</v>
      </c>
      <c r="I229" t="s">
        <v>107</v>
      </c>
      <c r="J229" t="s">
        <v>66</v>
      </c>
      <c r="K229" t="s">
        <v>66</v>
      </c>
      <c r="L229" t="s">
        <v>491</v>
      </c>
      <c r="M229" s="11">
        <v>238.7</v>
      </c>
      <c r="N229" s="9">
        <v>271.25</v>
      </c>
      <c r="O229" s="8">
        <v>0.16666666666666666</v>
      </c>
      <c r="P229" s="9">
        <f t="shared" si="5"/>
        <v>1432.2</v>
      </c>
    </row>
    <row r="230" spans="1:16" x14ac:dyDescent="0.3">
      <c r="A230">
        <v>357</v>
      </c>
      <c r="B230" t="s">
        <v>585</v>
      </c>
      <c r="C230" t="s">
        <v>586</v>
      </c>
      <c r="D230" t="s">
        <v>62</v>
      </c>
      <c r="E230">
        <v>1</v>
      </c>
      <c r="F230" s="1" t="s">
        <v>223</v>
      </c>
      <c r="G230" t="s">
        <v>68</v>
      </c>
      <c r="H230" t="s">
        <v>64</v>
      </c>
      <c r="I230" t="s">
        <v>105</v>
      </c>
      <c r="J230" t="s">
        <v>66</v>
      </c>
      <c r="K230" t="s">
        <v>66</v>
      </c>
      <c r="L230" t="s">
        <v>587</v>
      </c>
      <c r="M230" s="11">
        <v>132.36000000000001</v>
      </c>
      <c r="N230" s="9">
        <v>150.5</v>
      </c>
      <c r="O230" s="8">
        <v>0.16666666666666666</v>
      </c>
      <c r="P230" s="9">
        <f t="shared" si="5"/>
        <v>794.16000000000008</v>
      </c>
    </row>
    <row r="231" spans="1:16" x14ac:dyDescent="0.3">
      <c r="A231">
        <v>378</v>
      </c>
      <c r="B231" t="s">
        <v>599</v>
      </c>
      <c r="C231" t="s">
        <v>76</v>
      </c>
      <c r="D231" t="s">
        <v>62</v>
      </c>
      <c r="E231">
        <v>1</v>
      </c>
      <c r="F231" s="1" t="s">
        <v>223</v>
      </c>
      <c r="G231" t="s">
        <v>277</v>
      </c>
      <c r="H231">
        <v>115</v>
      </c>
      <c r="I231" t="s">
        <v>98</v>
      </c>
      <c r="J231" t="s">
        <v>66</v>
      </c>
      <c r="K231" t="s">
        <v>66</v>
      </c>
      <c r="L231" t="s">
        <v>611</v>
      </c>
      <c r="M231" s="11">
        <v>163.22</v>
      </c>
      <c r="N231" s="9">
        <v>185.5</v>
      </c>
      <c r="O231" s="8">
        <v>0.16666666666666666</v>
      </c>
      <c r="P231" s="9">
        <f t="shared" si="5"/>
        <v>979.32</v>
      </c>
    </row>
    <row r="232" spans="1:16" x14ac:dyDescent="0.3">
      <c r="A232">
        <v>385</v>
      </c>
      <c r="B232" t="s">
        <v>619</v>
      </c>
      <c r="C232" t="s">
        <v>461</v>
      </c>
      <c r="D232" t="s">
        <v>62</v>
      </c>
      <c r="E232">
        <v>1</v>
      </c>
      <c r="F232" s="1" t="s">
        <v>223</v>
      </c>
      <c r="G232" t="s">
        <v>101</v>
      </c>
      <c r="H232">
        <v>115</v>
      </c>
      <c r="I232" t="s">
        <v>69</v>
      </c>
      <c r="J232" t="s">
        <v>66</v>
      </c>
      <c r="K232" t="s">
        <v>66</v>
      </c>
      <c r="L232" t="s">
        <v>621</v>
      </c>
      <c r="M232" s="11">
        <v>263</v>
      </c>
      <c r="N232" s="9">
        <v>299</v>
      </c>
      <c r="O232" s="8">
        <v>0.16666666666666666</v>
      </c>
      <c r="P232" s="9">
        <f t="shared" si="5"/>
        <v>1578</v>
      </c>
    </row>
    <row r="233" spans="1:16" x14ac:dyDescent="0.3">
      <c r="A233">
        <v>200</v>
      </c>
      <c r="B233" t="s">
        <v>251</v>
      </c>
      <c r="C233" t="s">
        <v>370</v>
      </c>
      <c r="D233" t="s">
        <v>62</v>
      </c>
      <c r="E233">
        <v>1</v>
      </c>
      <c r="F233" s="1" t="s">
        <v>353</v>
      </c>
      <c r="G233" t="s">
        <v>72</v>
      </c>
      <c r="H233">
        <v>115</v>
      </c>
      <c r="I233" t="s">
        <v>98</v>
      </c>
      <c r="J233" t="s">
        <v>66</v>
      </c>
      <c r="K233" t="s">
        <v>66</v>
      </c>
      <c r="L233" t="s">
        <v>371</v>
      </c>
      <c r="M233" s="11">
        <v>258.63</v>
      </c>
      <c r="N233" s="9">
        <v>294</v>
      </c>
      <c r="O233" s="8">
        <v>0.14285714285714285</v>
      </c>
      <c r="P233" s="9">
        <f t="shared" si="5"/>
        <v>1810.41</v>
      </c>
    </row>
    <row r="234" spans="1:16" x14ac:dyDescent="0.3">
      <c r="A234">
        <v>0</v>
      </c>
      <c r="B234" t="s">
        <v>237</v>
      </c>
      <c r="C234" t="s">
        <v>61</v>
      </c>
      <c r="D234" t="s">
        <v>62</v>
      </c>
      <c r="E234">
        <v>1</v>
      </c>
      <c r="F234" s="1" t="s">
        <v>214</v>
      </c>
      <c r="G234" t="s">
        <v>63</v>
      </c>
      <c r="H234" t="s">
        <v>64</v>
      </c>
      <c r="I234" t="s">
        <v>65</v>
      </c>
      <c r="J234" t="s">
        <v>66</v>
      </c>
      <c r="K234" t="s">
        <v>66</v>
      </c>
      <c r="L234" t="s">
        <v>67</v>
      </c>
      <c r="M234" s="11">
        <v>216.45</v>
      </c>
      <c r="N234" s="9">
        <v>246</v>
      </c>
      <c r="O234" s="8">
        <v>0.125</v>
      </c>
      <c r="P234" s="9">
        <f t="shared" si="5"/>
        <v>1731.6</v>
      </c>
    </row>
    <row r="235" spans="1:16" x14ac:dyDescent="0.3">
      <c r="A235">
        <v>30</v>
      </c>
      <c r="B235" t="s">
        <v>237</v>
      </c>
      <c r="C235" t="s">
        <v>76</v>
      </c>
      <c r="D235" t="s">
        <v>62</v>
      </c>
      <c r="E235">
        <v>1</v>
      </c>
      <c r="F235" s="1" t="s">
        <v>214</v>
      </c>
      <c r="G235" t="s">
        <v>97</v>
      </c>
      <c r="H235">
        <v>115</v>
      </c>
      <c r="I235" t="s">
        <v>65</v>
      </c>
      <c r="J235" t="s">
        <v>66</v>
      </c>
      <c r="K235" t="s">
        <v>66</v>
      </c>
      <c r="L235" t="s">
        <v>114</v>
      </c>
      <c r="M235" s="11">
        <v>302.2</v>
      </c>
      <c r="N235" s="9">
        <v>343.5</v>
      </c>
      <c r="O235" s="8">
        <v>0.125</v>
      </c>
      <c r="P235" s="9">
        <f t="shared" si="5"/>
        <v>2417.6</v>
      </c>
    </row>
    <row r="236" spans="1:16" x14ac:dyDescent="0.3">
      <c r="A236">
        <v>31</v>
      </c>
      <c r="B236" t="s">
        <v>237</v>
      </c>
      <c r="C236" t="s">
        <v>76</v>
      </c>
      <c r="D236" t="s">
        <v>62</v>
      </c>
      <c r="E236">
        <v>1</v>
      </c>
      <c r="F236" s="1" t="s">
        <v>214</v>
      </c>
      <c r="G236" t="s">
        <v>97</v>
      </c>
      <c r="H236" t="s">
        <v>64</v>
      </c>
      <c r="I236" t="s">
        <v>98</v>
      </c>
      <c r="J236" t="s">
        <v>66</v>
      </c>
      <c r="K236" t="s">
        <v>66</v>
      </c>
      <c r="L236" t="s">
        <v>115</v>
      </c>
      <c r="M236" s="11">
        <v>155.27000000000001</v>
      </c>
      <c r="N236" s="9">
        <v>176.5</v>
      </c>
      <c r="O236" s="8">
        <v>0.125</v>
      </c>
      <c r="P236" s="9">
        <f t="shared" si="5"/>
        <v>1242.1600000000001</v>
      </c>
    </row>
    <row r="237" spans="1:16" x14ac:dyDescent="0.3">
      <c r="A237">
        <v>32</v>
      </c>
      <c r="B237" t="s">
        <v>237</v>
      </c>
      <c r="C237" t="s">
        <v>76</v>
      </c>
      <c r="D237" t="s">
        <v>62</v>
      </c>
      <c r="E237">
        <v>1</v>
      </c>
      <c r="F237" s="1" t="s">
        <v>214</v>
      </c>
      <c r="G237" t="s">
        <v>101</v>
      </c>
      <c r="H237" t="s">
        <v>116</v>
      </c>
      <c r="I237" t="s">
        <v>69</v>
      </c>
      <c r="J237" t="s">
        <v>66</v>
      </c>
      <c r="K237" t="s">
        <v>66</v>
      </c>
      <c r="L237" t="s">
        <v>117</v>
      </c>
      <c r="M237" s="11">
        <v>151.1</v>
      </c>
      <c r="N237" s="9">
        <v>171.75</v>
      </c>
      <c r="O237" s="8">
        <v>0.125</v>
      </c>
      <c r="P237" s="9">
        <f t="shared" si="5"/>
        <v>1208.8</v>
      </c>
    </row>
    <row r="238" spans="1:16" x14ac:dyDescent="0.3">
      <c r="A238">
        <v>33</v>
      </c>
      <c r="B238" t="s">
        <v>237</v>
      </c>
      <c r="C238" t="s">
        <v>76</v>
      </c>
      <c r="D238" t="s">
        <v>62</v>
      </c>
      <c r="E238">
        <v>1</v>
      </c>
      <c r="F238" s="1" t="s">
        <v>214</v>
      </c>
      <c r="G238" t="s">
        <v>94</v>
      </c>
      <c r="H238">
        <v>480</v>
      </c>
      <c r="I238" t="s">
        <v>65</v>
      </c>
      <c r="J238" t="s">
        <v>66</v>
      </c>
      <c r="K238" t="s">
        <v>66</v>
      </c>
      <c r="L238" t="s">
        <v>118</v>
      </c>
      <c r="M238" s="11">
        <v>253.07</v>
      </c>
      <c r="N238" s="9">
        <v>287.75</v>
      </c>
      <c r="O238" s="8">
        <v>0.125</v>
      </c>
      <c r="P238" s="9">
        <f t="shared" si="5"/>
        <v>2024.56</v>
      </c>
    </row>
    <row r="239" spans="1:16" x14ac:dyDescent="0.3">
      <c r="A239">
        <v>118</v>
      </c>
      <c r="B239" t="s">
        <v>237</v>
      </c>
      <c r="C239" t="s">
        <v>211</v>
      </c>
      <c r="D239" t="s">
        <v>62</v>
      </c>
      <c r="E239">
        <v>1</v>
      </c>
      <c r="F239" s="1" t="s">
        <v>214</v>
      </c>
      <c r="G239" t="s">
        <v>101</v>
      </c>
      <c r="H239" t="s">
        <v>74</v>
      </c>
      <c r="I239" t="s">
        <v>107</v>
      </c>
      <c r="J239" t="s">
        <v>66</v>
      </c>
      <c r="K239" t="s">
        <v>66</v>
      </c>
      <c r="L239" t="s">
        <v>212</v>
      </c>
      <c r="M239" s="11">
        <v>175.66</v>
      </c>
      <c r="N239" s="9">
        <v>199.75</v>
      </c>
      <c r="O239" s="8">
        <v>0.125</v>
      </c>
      <c r="P239" s="9">
        <f t="shared" si="5"/>
        <v>1405.28</v>
      </c>
    </row>
    <row r="240" spans="1:16" x14ac:dyDescent="0.3">
      <c r="A240">
        <v>144</v>
      </c>
      <c r="B240" t="s">
        <v>251</v>
      </c>
      <c r="C240" t="s">
        <v>76</v>
      </c>
      <c r="D240" t="s">
        <v>62</v>
      </c>
      <c r="E240">
        <v>1</v>
      </c>
      <c r="F240" s="1" t="s">
        <v>214</v>
      </c>
      <c r="G240" t="s">
        <v>68</v>
      </c>
      <c r="H240">
        <v>230</v>
      </c>
      <c r="I240" t="s">
        <v>105</v>
      </c>
      <c r="J240" t="s">
        <v>66</v>
      </c>
      <c r="K240" t="s">
        <v>66</v>
      </c>
      <c r="L240" t="s">
        <v>293</v>
      </c>
      <c r="M240" s="11">
        <v>174.14</v>
      </c>
      <c r="N240" s="9">
        <v>198</v>
      </c>
      <c r="O240" s="8">
        <v>0.125</v>
      </c>
      <c r="P240" s="9">
        <f t="shared" si="5"/>
        <v>1393.12</v>
      </c>
    </row>
    <row r="241" spans="1:16" x14ac:dyDescent="0.3">
      <c r="A241">
        <v>145</v>
      </c>
      <c r="B241" t="s">
        <v>251</v>
      </c>
      <c r="C241" t="s">
        <v>76</v>
      </c>
      <c r="D241" t="s">
        <v>62</v>
      </c>
      <c r="E241">
        <v>1</v>
      </c>
      <c r="F241" s="1" t="s">
        <v>214</v>
      </c>
      <c r="G241" t="s">
        <v>72</v>
      </c>
      <c r="H241">
        <v>230</v>
      </c>
      <c r="I241" t="s">
        <v>105</v>
      </c>
      <c r="J241" t="s">
        <v>66</v>
      </c>
      <c r="K241" t="s">
        <v>66</v>
      </c>
      <c r="L241" t="s">
        <v>294</v>
      </c>
      <c r="M241" s="11">
        <v>129.78</v>
      </c>
      <c r="N241" s="9">
        <v>147.5</v>
      </c>
      <c r="O241" s="8">
        <v>0.125</v>
      </c>
      <c r="P241" s="9">
        <f t="shared" si="5"/>
        <v>1038.24</v>
      </c>
    </row>
    <row r="242" spans="1:16" x14ac:dyDescent="0.3">
      <c r="A242">
        <v>146</v>
      </c>
      <c r="B242" t="s">
        <v>251</v>
      </c>
      <c r="C242" t="s">
        <v>76</v>
      </c>
      <c r="D242" t="s">
        <v>62</v>
      </c>
      <c r="E242">
        <v>1</v>
      </c>
      <c r="F242" s="1" t="s">
        <v>295</v>
      </c>
      <c r="G242" t="s">
        <v>68</v>
      </c>
      <c r="H242">
        <v>277</v>
      </c>
      <c r="I242" t="s">
        <v>98</v>
      </c>
      <c r="J242" t="s">
        <v>66</v>
      </c>
      <c r="K242" t="s">
        <v>66</v>
      </c>
      <c r="L242" t="s">
        <v>296</v>
      </c>
      <c r="M242" s="11">
        <v>209.5</v>
      </c>
      <c r="N242" s="9">
        <v>238.25</v>
      </c>
      <c r="O242" s="8">
        <v>0.125</v>
      </c>
      <c r="P242" s="9">
        <f t="shared" si="5"/>
        <v>1676</v>
      </c>
    </row>
    <row r="243" spans="1:16" x14ac:dyDescent="0.3">
      <c r="A243">
        <v>147</v>
      </c>
      <c r="B243" t="s">
        <v>251</v>
      </c>
      <c r="C243" t="s">
        <v>76</v>
      </c>
      <c r="D243" t="s">
        <v>62</v>
      </c>
      <c r="E243">
        <v>1</v>
      </c>
      <c r="F243" s="1" t="s">
        <v>297</v>
      </c>
      <c r="G243" t="s">
        <v>120</v>
      </c>
      <c r="H243">
        <v>115</v>
      </c>
      <c r="I243" t="s">
        <v>107</v>
      </c>
      <c r="J243" t="s">
        <v>66</v>
      </c>
      <c r="K243" t="s">
        <v>66</v>
      </c>
      <c r="L243" t="s">
        <v>298</v>
      </c>
      <c r="M243" s="11">
        <v>218.3</v>
      </c>
      <c r="N243" s="9">
        <v>248.25</v>
      </c>
      <c r="O243" s="8">
        <v>0.125</v>
      </c>
      <c r="P243" s="9">
        <f t="shared" si="5"/>
        <v>1746.4</v>
      </c>
    </row>
    <row r="244" spans="1:16" x14ac:dyDescent="0.3">
      <c r="A244">
        <v>215</v>
      </c>
      <c r="B244" t="s">
        <v>384</v>
      </c>
      <c r="C244" t="s">
        <v>266</v>
      </c>
      <c r="D244" t="s">
        <v>62</v>
      </c>
      <c r="E244">
        <v>1</v>
      </c>
      <c r="F244" s="1" t="s">
        <v>214</v>
      </c>
      <c r="G244" t="s">
        <v>101</v>
      </c>
      <c r="H244" t="s">
        <v>391</v>
      </c>
      <c r="I244" t="s">
        <v>105</v>
      </c>
      <c r="J244" t="s">
        <v>66</v>
      </c>
      <c r="K244" t="s">
        <v>66</v>
      </c>
      <c r="L244" t="s">
        <v>392</v>
      </c>
      <c r="M244" s="11">
        <v>123.29</v>
      </c>
      <c r="N244" s="9">
        <v>140.1</v>
      </c>
      <c r="O244" s="8">
        <v>0.125</v>
      </c>
      <c r="P244" s="9">
        <f t="shared" si="5"/>
        <v>986.32</v>
      </c>
    </row>
    <row r="245" spans="1:16" x14ac:dyDescent="0.3">
      <c r="A245">
        <v>216</v>
      </c>
      <c r="B245" t="s">
        <v>384</v>
      </c>
      <c r="C245" t="s">
        <v>266</v>
      </c>
      <c r="D245" t="s">
        <v>62</v>
      </c>
      <c r="E245">
        <v>1</v>
      </c>
      <c r="F245" s="1" t="s">
        <v>214</v>
      </c>
      <c r="G245" t="s">
        <v>101</v>
      </c>
      <c r="H245" t="s">
        <v>64</v>
      </c>
      <c r="I245" t="s">
        <v>105</v>
      </c>
      <c r="J245" t="s">
        <v>66</v>
      </c>
      <c r="K245" t="s">
        <v>66</v>
      </c>
      <c r="L245" t="s">
        <v>393</v>
      </c>
      <c r="M245" s="11">
        <v>159.44</v>
      </c>
      <c r="N245" s="9">
        <v>181.25</v>
      </c>
      <c r="O245" s="8">
        <v>0.125</v>
      </c>
      <c r="P245" s="9">
        <f t="shared" si="5"/>
        <v>1275.52</v>
      </c>
    </row>
    <row r="246" spans="1:16" x14ac:dyDescent="0.3">
      <c r="A246">
        <v>230</v>
      </c>
      <c r="B246" t="s">
        <v>384</v>
      </c>
      <c r="C246" t="s">
        <v>411</v>
      </c>
      <c r="D246" t="s">
        <v>62</v>
      </c>
      <c r="E246">
        <v>1</v>
      </c>
      <c r="F246" s="1" t="s">
        <v>214</v>
      </c>
      <c r="G246" t="s">
        <v>68</v>
      </c>
      <c r="H246" t="s">
        <v>64</v>
      </c>
      <c r="I246" t="s">
        <v>107</v>
      </c>
      <c r="J246" t="s">
        <v>66</v>
      </c>
      <c r="K246" t="s">
        <v>66</v>
      </c>
      <c r="L246" t="s">
        <v>412</v>
      </c>
      <c r="M246" s="11">
        <v>151.1</v>
      </c>
      <c r="N246" s="9">
        <v>171.75</v>
      </c>
      <c r="O246" s="8">
        <v>0.125</v>
      </c>
      <c r="P246" s="9">
        <f t="shared" si="5"/>
        <v>1208.8</v>
      </c>
    </row>
    <row r="247" spans="1:16" x14ac:dyDescent="0.3">
      <c r="A247">
        <v>236</v>
      </c>
      <c r="B247" t="s">
        <v>384</v>
      </c>
      <c r="C247" t="s">
        <v>366</v>
      </c>
      <c r="D247" t="s">
        <v>62</v>
      </c>
      <c r="E247">
        <v>1</v>
      </c>
      <c r="F247" s="1" t="s">
        <v>214</v>
      </c>
      <c r="G247" t="s">
        <v>68</v>
      </c>
      <c r="H247" t="s">
        <v>64</v>
      </c>
      <c r="I247" t="s">
        <v>107</v>
      </c>
      <c r="J247" t="s">
        <v>66</v>
      </c>
      <c r="K247" t="s">
        <v>66</v>
      </c>
      <c r="L247" t="s">
        <v>422</v>
      </c>
      <c r="M247" s="11">
        <v>163.35</v>
      </c>
      <c r="N247" s="9">
        <v>206.25</v>
      </c>
      <c r="O247" s="8">
        <v>0.125</v>
      </c>
      <c r="P247" s="9">
        <f t="shared" si="5"/>
        <v>1306.8</v>
      </c>
    </row>
    <row r="248" spans="1:16" x14ac:dyDescent="0.3">
      <c r="A248">
        <v>271</v>
      </c>
      <c r="B248" t="s">
        <v>473</v>
      </c>
      <c r="D248" t="s">
        <v>62</v>
      </c>
      <c r="E248">
        <v>1</v>
      </c>
      <c r="F248" s="1" t="s">
        <v>214</v>
      </c>
      <c r="G248" t="s">
        <v>97</v>
      </c>
      <c r="H248">
        <v>115</v>
      </c>
      <c r="I248" t="s">
        <v>107</v>
      </c>
      <c r="J248" t="s">
        <v>66</v>
      </c>
      <c r="K248" t="s">
        <v>66</v>
      </c>
      <c r="L248" t="s">
        <v>477</v>
      </c>
      <c r="M248" s="11">
        <v>165.32</v>
      </c>
      <c r="N248" s="9">
        <v>188</v>
      </c>
      <c r="O248" s="8">
        <v>0.125</v>
      </c>
      <c r="P248" s="9">
        <f t="shared" si="5"/>
        <v>1322.56</v>
      </c>
    </row>
    <row r="249" spans="1:16" x14ac:dyDescent="0.3">
      <c r="A249">
        <v>272</v>
      </c>
      <c r="B249" t="s">
        <v>473</v>
      </c>
      <c r="D249" t="s">
        <v>62</v>
      </c>
      <c r="E249">
        <v>1</v>
      </c>
      <c r="F249" s="1" t="s">
        <v>214</v>
      </c>
      <c r="G249" t="s">
        <v>97</v>
      </c>
      <c r="H249" t="s">
        <v>64</v>
      </c>
      <c r="I249" t="s">
        <v>105</v>
      </c>
      <c r="J249" t="s">
        <v>66</v>
      </c>
      <c r="K249" t="s">
        <v>66</v>
      </c>
      <c r="L249" t="s">
        <v>478</v>
      </c>
      <c r="M249" s="11">
        <v>253.53</v>
      </c>
      <c r="N249" s="9">
        <v>288.25</v>
      </c>
      <c r="O249" s="8">
        <v>0.125</v>
      </c>
      <c r="P249" s="9">
        <f t="shared" si="5"/>
        <v>2028.24</v>
      </c>
    </row>
    <row r="250" spans="1:16" x14ac:dyDescent="0.3">
      <c r="A250">
        <v>273</v>
      </c>
      <c r="B250" t="s">
        <v>473</v>
      </c>
      <c r="D250" t="s">
        <v>62</v>
      </c>
      <c r="E250">
        <v>1</v>
      </c>
      <c r="F250" s="1" t="s">
        <v>214</v>
      </c>
      <c r="G250" t="s">
        <v>97</v>
      </c>
      <c r="H250" t="s">
        <v>64</v>
      </c>
      <c r="I250" t="s">
        <v>98</v>
      </c>
      <c r="J250" t="s">
        <v>66</v>
      </c>
      <c r="K250" t="s">
        <v>66</v>
      </c>
      <c r="L250" t="s">
        <v>479</v>
      </c>
      <c r="M250" s="11">
        <v>172.42</v>
      </c>
      <c r="N250" s="9">
        <v>196</v>
      </c>
      <c r="O250" s="8">
        <v>0.125</v>
      </c>
      <c r="P250" s="9">
        <f t="shared" si="5"/>
        <v>1379.36</v>
      </c>
    </row>
    <row r="251" spans="1:16" x14ac:dyDescent="0.3">
      <c r="A251">
        <v>274</v>
      </c>
      <c r="B251" t="s">
        <v>473</v>
      </c>
      <c r="D251" t="s">
        <v>62</v>
      </c>
      <c r="E251">
        <v>1</v>
      </c>
      <c r="F251" s="1" t="s">
        <v>214</v>
      </c>
      <c r="G251" t="s">
        <v>68</v>
      </c>
      <c r="H251" t="s">
        <v>64</v>
      </c>
      <c r="I251" t="s">
        <v>107</v>
      </c>
      <c r="J251" t="s">
        <v>66</v>
      </c>
      <c r="K251" t="s">
        <v>66</v>
      </c>
      <c r="L251" t="s">
        <v>480</v>
      </c>
      <c r="M251" s="11">
        <v>246.17</v>
      </c>
      <c r="N251" s="9">
        <v>279.75</v>
      </c>
      <c r="O251" s="8">
        <v>0.125</v>
      </c>
      <c r="P251" s="9">
        <f t="shared" si="5"/>
        <v>1969.36</v>
      </c>
    </row>
    <row r="252" spans="1:16" x14ac:dyDescent="0.3">
      <c r="A252">
        <v>275</v>
      </c>
      <c r="B252" t="s">
        <v>473</v>
      </c>
      <c r="D252" t="s">
        <v>62</v>
      </c>
      <c r="E252">
        <v>1</v>
      </c>
      <c r="F252" s="1" t="s">
        <v>214</v>
      </c>
      <c r="G252" t="s">
        <v>72</v>
      </c>
      <c r="H252" t="s">
        <v>64</v>
      </c>
      <c r="I252" t="s">
        <v>105</v>
      </c>
      <c r="J252" t="s">
        <v>66</v>
      </c>
      <c r="K252" t="s">
        <v>66</v>
      </c>
      <c r="L252" t="s">
        <v>481</v>
      </c>
      <c r="M252" s="11">
        <v>193.12</v>
      </c>
      <c r="N252" s="9">
        <v>219.5</v>
      </c>
      <c r="O252" s="8">
        <v>0.125</v>
      </c>
      <c r="P252" s="9">
        <f t="shared" si="5"/>
        <v>1544.96</v>
      </c>
    </row>
    <row r="253" spans="1:16" x14ac:dyDescent="0.3">
      <c r="A253">
        <v>276</v>
      </c>
      <c r="B253" t="s">
        <v>473</v>
      </c>
      <c r="D253" t="s">
        <v>62</v>
      </c>
      <c r="E253">
        <v>1</v>
      </c>
      <c r="F253" s="1" t="s">
        <v>214</v>
      </c>
      <c r="G253" t="s">
        <v>72</v>
      </c>
      <c r="H253">
        <v>230</v>
      </c>
      <c r="I253" t="s">
        <v>107</v>
      </c>
      <c r="J253" t="s">
        <v>66</v>
      </c>
      <c r="K253" t="s">
        <v>66</v>
      </c>
      <c r="L253" t="s">
        <v>482</v>
      </c>
      <c r="M253" s="11">
        <v>214.14</v>
      </c>
      <c r="N253" s="9">
        <v>243.5</v>
      </c>
      <c r="O253" s="8">
        <v>0.125</v>
      </c>
      <c r="P253" s="9">
        <f t="shared" si="5"/>
        <v>1713.12</v>
      </c>
    </row>
    <row r="254" spans="1:16" x14ac:dyDescent="0.3">
      <c r="A254">
        <v>277</v>
      </c>
      <c r="B254" t="s">
        <v>473</v>
      </c>
      <c r="D254" t="s">
        <v>62</v>
      </c>
      <c r="E254">
        <v>1</v>
      </c>
      <c r="F254" s="1" t="s">
        <v>214</v>
      </c>
      <c r="G254" t="s">
        <v>101</v>
      </c>
      <c r="H254" t="s">
        <v>391</v>
      </c>
      <c r="I254" t="s">
        <v>105</v>
      </c>
      <c r="J254" t="s">
        <v>66</v>
      </c>
      <c r="K254" t="s">
        <v>66</v>
      </c>
      <c r="L254" t="s">
        <v>483</v>
      </c>
      <c r="M254" s="11">
        <v>203.42</v>
      </c>
      <c r="N254" s="9">
        <v>231.25</v>
      </c>
      <c r="O254" s="8">
        <v>0.125</v>
      </c>
      <c r="P254" s="9">
        <f t="shared" si="5"/>
        <v>1627.36</v>
      </c>
    </row>
    <row r="255" spans="1:16" x14ac:dyDescent="0.3">
      <c r="A255">
        <v>278</v>
      </c>
      <c r="B255" t="s">
        <v>473</v>
      </c>
      <c r="D255" t="s">
        <v>62</v>
      </c>
      <c r="E255">
        <v>1</v>
      </c>
      <c r="F255" s="1" t="s">
        <v>297</v>
      </c>
      <c r="G255" t="s">
        <v>68</v>
      </c>
      <c r="H255">
        <v>115</v>
      </c>
      <c r="I255" t="s">
        <v>69</v>
      </c>
      <c r="J255" t="s">
        <v>66</v>
      </c>
      <c r="K255" t="s">
        <v>66</v>
      </c>
      <c r="L255" t="s">
        <v>484</v>
      </c>
      <c r="M255" s="11">
        <v>172.42</v>
      </c>
      <c r="N255" s="9">
        <v>196</v>
      </c>
      <c r="O255" s="8">
        <v>0.125</v>
      </c>
      <c r="P255" s="9">
        <f t="shared" si="5"/>
        <v>1379.36</v>
      </c>
    </row>
    <row r="256" spans="1:16" x14ac:dyDescent="0.3">
      <c r="A256">
        <v>338</v>
      </c>
      <c r="B256" t="s">
        <v>548</v>
      </c>
      <c r="C256" t="s">
        <v>551</v>
      </c>
      <c r="D256" t="s">
        <v>62</v>
      </c>
      <c r="E256">
        <v>1</v>
      </c>
      <c r="F256" s="1" t="s">
        <v>214</v>
      </c>
      <c r="G256" t="s">
        <v>89</v>
      </c>
      <c r="H256" t="s">
        <v>64</v>
      </c>
      <c r="I256" t="s">
        <v>107</v>
      </c>
      <c r="J256" t="s">
        <v>66</v>
      </c>
      <c r="K256" t="s">
        <v>66</v>
      </c>
      <c r="L256" t="s">
        <v>552</v>
      </c>
      <c r="M256" s="11">
        <v>183.55</v>
      </c>
      <c r="N256" s="9">
        <v>208.75</v>
      </c>
      <c r="O256" s="8">
        <v>0.125</v>
      </c>
      <c r="P256" s="9">
        <f t="shared" si="5"/>
        <v>1468.4</v>
      </c>
    </row>
    <row r="257" spans="1:16" x14ac:dyDescent="0.3">
      <c r="A257">
        <v>365</v>
      </c>
      <c r="B257" t="s">
        <v>589</v>
      </c>
      <c r="C257" t="s">
        <v>414</v>
      </c>
      <c r="D257" t="s">
        <v>62</v>
      </c>
      <c r="E257">
        <v>1</v>
      </c>
      <c r="F257" s="1" t="s">
        <v>214</v>
      </c>
      <c r="G257" t="s">
        <v>97</v>
      </c>
      <c r="H257">
        <v>115</v>
      </c>
      <c r="I257" t="s">
        <v>105</v>
      </c>
      <c r="J257" t="s">
        <v>66</v>
      </c>
      <c r="K257" t="s">
        <v>66</v>
      </c>
      <c r="L257" t="s">
        <v>596</v>
      </c>
      <c r="M257" s="11">
        <v>171.5</v>
      </c>
      <c r="N257" s="9">
        <v>195</v>
      </c>
      <c r="O257" s="8">
        <v>0.125</v>
      </c>
      <c r="P257" s="9">
        <f t="shared" si="5"/>
        <v>1372</v>
      </c>
    </row>
    <row r="258" spans="1:16" x14ac:dyDescent="0.3">
      <c r="A258">
        <v>377</v>
      </c>
      <c r="B258" t="s">
        <v>599</v>
      </c>
      <c r="C258" t="s">
        <v>76</v>
      </c>
      <c r="D258" t="s">
        <v>62</v>
      </c>
      <c r="E258">
        <v>1</v>
      </c>
      <c r="F258" s="1" t="s">
        <v>214</v>
      </c>
      <c r="G258" t="s">
        <v>97</v>
      </c>
      <c r="H258">
        <v>115</v>
      </c>
      <c r="I258" t="s">
        <v>98</v>
      </c>
      <c r="J258" t="s">
        <v>66</v>
      </c>
      <c r="K258" t="s">
        <v>66</v>
      </c>
      <c r="L258" t="s">
        <v>610</v>
      </c>
      <c r="M258" s="11">
        <v>171.62</v>
      </c>
      <c r="N258" s="9">
        <v>195.25</v>
      </c>
      <c r="O258" s="8">
        <v>0.125</v>
      </c>
      <c r="P258" s="9">
        <f t="shared" si="5"/>
        <v>1372.96</v>
      </c>
    </row>
    <row r="259" spans="1:16" x14ac:dyDescent="0.3">
      <c r="A259">
        <v>384</v>
      </c>
      <c r="B259" t="s">
        <v>619</v>
      </c>
      <c r="C259" t="s">
        <v>461</v>
      </c>
      <c r="D259" t="s">
        <v>62</v>
      </c>
      <c r="E259">
        <v>1</v>
      </c>
      <c r="F259" s="1" t="s">
        <v>214</v>
      </c>
      <c r="G259" t="s">
        <v>101</v>
      </c>
      <c r="H259">
        <v>115</v>
      </c>
      <c r="I259" t="s">
        <v>69</v>
      </c>
      <c r="J259" t="s">
        <v>66</v>
      </c>
      <c r="K259" t="s">
        <v>66</v>
      </c>
      <c r="L259" t="s">
        <v>620</v>
      </c>
      <c r="M259" s="11">
        <v>244</v>
      </c>
      <c r="N259" s="9">
        <v>277.5</v>
      </c>
      <c r="O259" s="8">
        <v>0.125</v>
      </c>
      <c r="P259" s="9">
        <f t="shared" si="5"/>
        <v>1952</v>
      </c>
    </row>
    <row r="260" spans="1:16" x14ac:dyDescent="0.3">
      <c r="A260">
        <v>23</v>
      </c>
      <c r="B260" t="s">
        <v>237</v>
      </c>
      <c r="C260" t="s">
        <v>76</v>
      </c>
      <c r="D260" t="s">
        <v>62</v>
      </c>
      <c r="E260">
        <v>1</v>
      </c>
      <c r="F260" s="1" t="s">
        <v>239</v>
      </c>
      <c r="G260" t="s">
        <v>72</v>
      </c>
      <c r="H260">
        <v>115</v>
      </c>
      <c r="I260" t="s">
        <v>105</v>
      </c>
      <c r="J260" t="s">
        <v>66</v>
      </c>
      <c r="K260" t="s">
        <v>66</v>
      </c>
      <c r="L260" t="s">
        <v>106</v>
      </c>
      <c r="M260" s="11">
        <v>248.9</v>
      </c>
      <c r="N260" s="9">
        <v>283</v>
      </c>
      <c r="O260" s="8">
        <v>0.1</v>
      </c>
      <c r="P260" s="9">
        <f t="shared" si="5"/>
        <v>2489</v>
      </c>
    </row>
    <row r="261" spans="1:16" x14ac:dyDescent="0.3">
      <c r="A261">
        <v>28</v>
      </c>
      <c r="B261" t="s">
        <v>237</v>
      </c>
      <c r="C261" t="s">
        <v>76</v>
      </c>
      <c r="D261" t="s">
        <v>62</v>
      </c>
      <c r="E261">
        <v>1</v>
      </c>
      <c r="F261" s="1" t="s">
        <v>222</v>
      </c>
      <c r="G261" t="s">
        <v>97</v>
      </c>
      <c r="H261" t="s">
        <v>64</v>
      </c>
      <c r="I261" t="s">
        <v>69</v>
      </c>
      <c r="J261" t="s">
        <v>66</v>
      </c>
      <c r="K261" t="s">
        <v>66</v>
      </c>
      <c r="L261" t="s">
        <v>112</v>
      </c>
      <c r="M261" s="11">
        <v>277.63</v>
      </c>
      <c r="N261" s="9">
        <v>315.5</v>
      </c>
      <c r="O261" s="8">
        <v>0.1</v>
      </c>
      <c r="P261" s="9">
        <f t="shared" si="5"/>
        <v>2776.2999999999997</v>
      </c>
    </row>
    <row r="262" spans="1:16" x14ac:dyDescent="0.3">
      <c r="A262">
        <v>29</v>
      </c>
      <c r="B262" t="s">
        <v>237</v>
      </c>
      <c r="C262" t="s">
        <v>76</v>
      </c>
      <c r="D262" t="s">
        <v>62</v>
      </c>
      <c r="E262">
        <v>1</v>
      </c>
      <c r="F262" s="1" t="s">
        <v>222</v>
      </c>
      <c r="G262" t="s">
        <v>68</v>
      </c>
      <c r="H262">
        <v>460</v>
      </c>
      <c r="I262" t="s">
        <v>105</v>
      </c>
      <c r="J262" t="s">
        <v>66</v>
      </c>
      <c r="K262" t="s">
        <v>66</v>
      </c>
      <c r="L262" t="s">
        <v>113</v>
      </c>
      <c r="M262" s="11">
        <v>244.73</v>
      </c>
      <c r="N262" s="9">
        <v>278.25</v>
      </c>
      <c r="O262" s="8">
        <v>0.1</v>
      </c>
      <c r="P262" s="9">
        <f t="shared" si="5"/>
        <v>2447.2999999999997</v>
      </c>
    </row>
    <row r="263" spans="1:16" x14ac:dyDescent="0.3">
      <c r="A263">
        <v>142</v>
      </c>
      <c r="B263" t="s">
        <v>251</v>
      </c>
      <c r="C263" t="s">
        <v>76</v>
      </c>
      <c r="D263" t="s">
        <v>62</v>
      </c>
      <c r="E263">
        <v>1</v>
      </c>
      <c r="F263" s="1" t="s">
        <v>222</v>
      </c>
      <c r="G263" t="s">
        <v>120</v>
      </c>
      <c r="H263" t="s">
        <v>64</v>
      </c>
      <c r="I263" t="s">
        <v>107</v>
      </c>
      <c r="J263" t="s">
        <v>66</v>
      </c>
      <c r="K263" t="s">
        <v>66</v>
      </c>
      <c r="L263" t="s">
        <v>291</v>
      </c>
      <c r="M263" s="11">
        <v>164.08</v>
      </c>
      <c r="N263" s="9">
        <v>186.5</v>
      </c>
      <c r="O263" s="8">
        <v>0.1</v>
      </c>
      <c r="P263" s="9">
        <f t="shared" si="5"/>
        <v>1640.8</v>
      </c>
    </row>
    <row r="264" spans="1:16" x14ac:dyDescent="0.3">
      <c r="A264">
        <v>143</v>
      </c>
      <c r="B264" t="s">
        <v>251</v>
      </c>
      <c r="C264" t="s">
        <v>76</v>
      </c>
      <c r="D264" t="s">
        <v>62</v>
      </c>
      <c r="E264">
        <v>1</v>
      </c>
      <c r="F264" s="1" t="s">
        <v>222</v>
      </c>
      <c r="G264" t="s">
        <v>101</v>
      </c>
      <c r="H264">
        <v>115</v>
      </c>
      <c r="I264" t="s">
        <v>107</v>
      </c>
      <c r="J264" t="s">
        <v>66</v>
      </c>
      <c r="K264" t="s">
        <v>66</v>
      </c>
      <c r="L264" t="s">
        <v>292</v>
      </c>
      <c r="M264" s="11">
        <v>161.30000000000001</v>
      </c>
      <c r="N264" s="9">
        <v>183.5</v>
      </c>
      <c r="O264" s="8">
        <v>0.1</v>
      </c>
      <c r="P264" s="9">
        <f t="shared" ref="P264:P327" si="6">M264/O264</f>
        <v>1613</v>
      </c>
    </row>
    <row r="265" spans="1:16" x14ac:dyDescent="0.3">
      <c r="A265">
        <v>214</v>
      </c>
      <c r="B265" t="s">
        <v>384</v>
      </c>
      <c r="C265" t="s">
        <v>266</v>
      </c>
      <c r="D265" t="s">
        <v>62</v>
      </c>
      <c r="E265">
        <v>1</v>
      </c>
      <c r="F265" s="1" t="s">
        <v>222</v>
      </c>
      <c r="G265" t="s">
        <v>68</v>
      </c>
      <c r="H265" t="s">
        <v>64</v>
      </c>
      <c r="I265" t="s">
        <v>107</v>
      </c>
      <c r="J265" t="s">
        <v>66</v>
      </c>
      <c r="K265" t="s">
        <v>66</v>
      </c>
      <c r="L265" t="s">
        <v>390</v>
      </c>
      <c r="M265" s="11">
        <v>119.12</v>
      </c>
      <c r="N265" s="9">
        <v>135.4</v>
      </c>
      <c r="O265" s="8">
        <v>0.1</v>
      </c>
      <c r="P265" s="9">
        <f t="shared" si="6"/>
        <v>1191.2</v>
      </c>
    </row>
    <row r="266" spans="1:16" x14ac:dyDescent="0.3">
      <c r="A266">
        <v>241</v>
      </c>
      <c r="B266" t="s">
        <v>384</v>
      </c>
      <c r="C266" t="s">
        <v>429</v>
      </c>
      <c r="D266" t="s">
        <v>62</v>
      </c>
      <c r="E266">
        <v>1</v>
      </c>
      <c r="F266" s="1" t="s">
        <v>222</v>
      </c>
      <c r="G266" t="s">
        <v>68</v>
      </c>
      <c r="H266" t="s">
        <v>64</v>
      </c>
      <c r="I266" t="s">
        <v>65</v>
      </c>
      <c r="J266" t="s">
        <v>66</v>
      </c>
      <c r="K266" t="s">
        <v>66</v>
      </c>
      <c r="L266" t="s">
        <v>430</v>
      </c>
      <c r="M266" s="11">
        <v>138.02000000000001</v>
      </c>
      <c r="N266" s="9">
        <v>157</v>
      </c>
      <c r="O266" s="8">
        <v>0.1</v>
      </c>
      <c r="P266" s="9">
        <f t="shared" si="6"/>
        <v>1380.2</v>
      </c>
    </row>
    <row r="267" spans="1:16" x14ac:dyDescent="0.3">
      <c r="A267">
        <v>242</v>
      </c>
      <c r="B267" t="s">
        <v>384</v>
      </c>
      <c r="C267" t="s">
        <v>431</v>
      </c>
      <c r="D267" t="s">
        <v>62</v>
      </c>
      <c r="E267">
        <v>1</v>
      </c>
      <c r="F267" s="1" t="s">
        <v>222</v>
      </c>
      <c r="G267" t="s">
        <v>68</v>
      </c>
      <c r="H267" t="s">
        <v>64</v>
      </c>
      <c r="I267" t="s">
        <v>65</v>
      </c>
      <c r="J267" t="s">
        <v>66</v>
      </c>
      <c r="K267" t="s">
        <v>66</v>
      </c>
      <c r="L267" t="s">
        <v>432</v>
      </c>
      <c r="M267" s="11">
        <v>121.9</v>
      </c>
      <c r="N267" s="9">
        <v>138.55000000000001</v>
      </c>
      <c r="O267" s="8">
        <v>0.1</v>
      </c>
      <c r="P267" s="9">
        <f t="shared" si="6"/>
        <v>1219</v>
      </c>
    </row>
    <row r="268" spans="1:16" x14ac:dyDescent="0.3">
      <c r="A268">
        <v>270</v>
      </c>
      <c r="B268" t="s">
        <v>473</v>
      </c>
      <c r="D268" t="s">
        <v>62</v>
      </c>
      <c r="E268">
        <v>1</v>
      </c>
      <c r="F268" s="1" t="s">
        <v>222</v>
      </c>
      <c r="G268" t="s">
        <v>68</v>
      </c>
      <c r="H268" t="s">
        <v>64</v>
      </c>
      <c r="I268" t="s">
        <v>107</v>
      </c>
      <c r="J268" t="s">
        <v>66</v>
      </c>
      <c r="K268" t="s">
        <v>66</v>
      </c>
      <c r="L268" t="s">
        <v>476</v>
      </c>
      <c r="M268" s="11">
        <v>190.04</v>
      </c>
      <c r="N268" s="9">
        <v>216</v>
      </c>
      <c r="O268" s="8">
        <v>0.1</v>
      </c>
      <c r="P268" s="9">
        <f t="shared" si="6"/>
        <v>1900.3999999999999</v>
      </c>
    </row>
    <row r="269" spans="1:16" x14ac:dyDescent="0.3">
      <c r="A269">
        <v>404</v>
      </c>
      <c r="B269" t="s">
        <v>638</v>
      </c>
      <c r="C269" t="s">
        <v>644</v>
      </c>
      <c r="D269" t="s">
        <v>62</v>
      </c>
      <c r="E269">
        <v>1</v>
      </c>
      <c r="F269" s="1" t="s">
        <v>222</v>
      </c>
      <c r="G269" t="s">
        <v>68</v>
      </c>
      <c r="H269">
        <v>115</v>
      </c>
      <c r="I269" t="s">
        <v>107</v>
      </c>
      <c r="J269" t="s">
        <v>66</v>
      </c>
      <c r="K269" t="s">
        <v>66</v>
      </c>
      <c r="L269" t="s">
        <v>645</v>
      </c>
      <c r="M269" s="11">
        <v>174.28</v>
      </c>
      <c r="N269" s="9">
        <v>198.25</v>
      </c>
      <c r="O269" s="8">
        <v>0.1</v>
      </c>
      <c r="P269" s="9">
        <f t="shared" si="6"/>
        <v>1742.8</v>
      </c>
    </row>
    <row r="270" spans="1:16" x14ac:dyDescent="0.3">
      <c r="A270">
        <v>26</v>
      </c>
      <c r="B270" t="s">
        <v>237</v>
      </c>
      <c r="C270" t="s">
        <v>76</v>
      </c>
      <c r="D270" t="s">
        <v>62</v>
      </c>
      <c r="E270">
        <v>1</v>
      </c>
      <c r="F270" s="1" t="s">
        <v>221</v>
      </c>
      <c r="G270" t="s">
        <v>89</v>
      </c>
      <c r="H270" t="s">
        <v>77</v>
      </c>
      <c r="I270" t="s">
        <v>105</v>
      </c>
      <c r="J270" t="s">
        <v>66</v>
      </c>
      <c r="K270" t="s">
        <v>66</v>
      </c>
      <c r="L270" t="s">
        <v>110</v>
      </c>
      <c r="M270" s="11">
        <v>196.06</v>
      </c>
      <c r="N270" s="9">
        <v>223</v>
      </c>
      <c r="O270" s="8">
        <v>8.3333333333333329E-2</v>
      </c>
      <c r="P270" s="9">
        <f t="shared" si="6"/>
        <v>2352.7200000000003</v>
      </c>
    </row>
    <row r="271" spans="1:16" x14ac:dyDescent="0.3">
      <c r="A271">
        <v>27</v>
      </c>
      <c r="B271" t="s">
        <v>237</v>
      </c>
      <c r="C271" t="s">
        <v>76</v>
      </c>
      <c r="D271" t="s">
        <v>62</v>
      </c>
      <c r="E271">
        <v>1</v>
      </c>
      <c r="F271" s="1" t="s">
        <v>221</v>
      </c>
      <c r="G271" t="s">
        <v>101</v>
      </c>
      <c r="H271">
        <v>277</v>
      </c>
      <c r="I271" t="s">
        <v>107</v>
      </c>
      <c r="J271" t="s">
        <v>66</v>
      </c>
      <c r="K271" t="s">
        <v>66</v>
      </c>
      <c r="L271" t="s">
        <v>111</v>
      </c>
      <c r="M271" s="11">
        <v>261.41000000000003</v>
      </c>
      <c r="N271" s="9">
        <v>297.25</v>
      </c>
      <c r="O271" s="8">
        <v>8.3333333333333329E-2</v>
      </c>
      <c r="P271" s="9">
        <f t="shared" si="6"/>
        <v>3136.9200000000005</v>
      </c>
    </row>
    <row r="272" spans="1:16" x14ac:dyDescent="0.3">
      <c r="A272">
        <v>141</v>
      </c>
      <c r="B272" t="s">
        <v>251</v>
      </c>
      <c r="C272" t="s">
        <v>76</v>
      </c>
      <c r="D272" t="s">
        <v>62</v>
      </c>
      <c r="E272">
        <v>1</v>
      </c>
      <c r="F272" s="1" t="s">
        <v>221</v>
      </c>
      <c r="G272" t="s">
        <v>68</v>
      </c>
      <c r="H272" t="s">
        <v>64</v>
      </c>
      <c r="I272" t="s">
        <v>105</v>
      </c>
      <c r="J272" t="s">
        <v>66</v>
      </c>
      <c r="K272" t="s">
        <v>66</v>
      </c>
      <c r="L272" t="s">
        <v>290</v>
      </c>
      <c r="M272" s="11">
        <v>334.24</v>
      </c>
      <c r="N272" s="9">
        <v>380</v>
      </c>
      <c r="O272" s="8">
        <v>8.3333333333333329E-2</v>
      </c>
      <c r="P272" s="9">
        <f t="shared" si="6"/>
        <v>4010.88</v>
      </c>
    </row>
    <row r="273" spans="1:16" x14ac:dyDescent="0.3">
      <c r="A273">
        <v>240</v>
      </c>
      <c r="B273" t="s">
        <v>384</v>
      </c>
      <c r="C273" t="s">
        <v>427</v>
      </c>
      <c r="D273" t="s">
        <v>62</v>
      </c>
      <c r="E273">
        <v>1</v>
      </c>
      <c r="F273" s="1" t="s">
        <v>221</v>
      </c>
      <c r="G273" t="s">
        <v>68</v>
      </c>
      <c r="H273" t="s">
        <v>64</v>
      </c>
      <c r="I273" t="s">
        <v>65</v>
      </c>
      <c r="J273" t="s">
        <v>66</v>
      </c>
      <c r="K273" t="s">
        <v>66</v>
      </c>
      <c r="L273" t="s">
        <v>428</v>
      </c>
      <c r="M273" s="11">
        <v>138.02000000000001</v>
      </c>
      <c r="N273" s="9">
        <v>157</v>
      </c>
      <c r="O273" s="8">
        <v>8.3333333333333329E-2</v>
      </c>
      <c r="P273" s="9">
        <f t="shared" si="6"/>
        <v>1656.2400000000002</v>
      </c>
    </row>
    <row r="274" spans="1:16" x14ac:dyDescent="0.3">
      <c r="A274">
        <v>248</v>
      </c>
      <c r="B274" t="s">
        <v>384</v>
      </c>
      <c r="C274" t="s">
        <v>443</v>
      </c>
      <c r="D274" t="s">
        <v>62</v>
      </c>
      <c r="E274">
        <v>1</v>
      </c>
      <c r="F274" s="1" t="s">
        <v>221</v>
      </c>
      <c r="G274" t="s">
        <v>97</v>
      </c>
      <c r="H274" t="s">
        <v>64</v>
      </c>
      <c r="I274" t="s">
        <v>65</v>
      </c>
      <c r="J274" t="s">
        <v>66</v>
      </c>
      <c r="K274" t="s">
        <v>66</v>
      </c>
      <c r="L274" t="s">
        <v>444</v>
      </c>
      <c r="M274" s="11">
        <v>164.28</v>
      </c>
      <c r="N274" s="9">
        <v>186.75</v>
      </c>
      <c r="O274" s="8">
        <v>8.3333333333333329E-2</v>
      </c>
      <c r="P274" s="9">
        <f t="shared" si="6"/>
        <v>1971.3600000000001</v>
      </c>
    </row>
    <row r="275" spans="1:16" x14ac:dyDescent="0.3">
      <c r="A275">
        <v>268</v>
      </c>
      <c r="B275" t="s">
        <v>473</v>
      </c>
      <c r="D275" t="s">
        <v>62</v>
      </c>
      <c r="E275">
        <v>1</v>
      </c>
      <c r="F275" s="1" t="s">
        <v>221</v>
      </c>
      <c r="G275" t="s">
        <v>97</v>
      </c>
      <c r="H275" t="s">
        <v>64</v>
      </c>
      <c r="I275" t="s">
        <v>107</v>
      </c>
      <c r="J275" t="s">
        <v>66</v>
      </c>
      <c r="K275" t="s">
        <v>66</v>
      </c>
      <c r="L275" t="s">
        <v>474</v>
      </c>
      <c r="M275" s="11">
        <v>121.9</v>
      </c>
      <c r="N275" s="9">
        <v>138.55000000000001</v>
      </c>
      <c r="O275" s="8">
        <v>8.3333333333333329E-2</v>
      </c>
      <c r="P275" s="9">
        <f t="shared" si="6"/>
        <v>1462.8000000000002</v>
      </c>
    </row>
    <row r="276" spans="1:16" x14ac:dyDescent="0.3">
      <c r="A276">
        <v>269</v>
      </c>
      <c r="B276" t="s">
        <v>473</v>
      </c>
      <c r="D276" t="s">
        <v>62</v>
      </c>
      <c r="E276">
        <v>1</v>
      </c>
      <c r="F276" s="1" t="s">
        <v>221</v>
      </c>
      <c r="G276" t="s">
        <v>68</v>
      </c>
      <c r="H276" t="s">
        <v>64</v>
      </c>
      <c r="I276" t="s">
        <v>107</v>
      </c>
      <c r="J276" t="s">
        <v>66</v>
      </c>
      <c r="K276" t="s">
        <v>66</v>
      </c>
      <c r="L276" t="s">
        <v>475</v>
      </c>
      <c r="M276" s="11">
        <v>179.74</v>
      </c>
      <c r="N276" s="9">
        <v>204.25</v>
      </c>
      <c r="O276" s="8">
        <v>8.3333333333333329E-2</v>
      </c>
      <c r="P276" s="9">
        <f t="shared" si="6"/>
        <v>2156.88</v>
      </c>
    </row>
    <row r="277" spans="1:16" x14ac:dyDescent="0.3">
      <c r="A277">
        <v>14</v>
      </c>
      <c r="B277" t="s">
        <v>237</v>
      </c>
      <c r="C277" t="s">
        <v>76</v>
      </c>
      <c r="D277" t="s">
        <v>62</v>
      </c>
      <c r="E277">
        <v>1</v>
      </c>
      <c r="F277" s="1" t="s">
        <v>238</v>
      </c>
      <c r="G277" t="s">
        <v>89</v>
      </c>
      <c r="H277" t="s">
        <v>64</v>
      </c>
      <c r="I277" t="s">
        <v>65</v>
      </c>
      <c r="J277" t="s">
        <v>66</v>
      </c>
      <c r="K277" t="s">
        <v>66</v>
      </c>
      <c r="L277" t="s">
        <v>90</v>
      </c>
      <c r="M277" s="11">
        <v>126.54</v>
      </c>
      <c r="N277" s="9">
        <v>143.80000000000001</v>
      </c>
      <c r="O277" s="8">
        <v>6.6666666666666666E-2</v>
      </c>
      <c r="P277" s="9">
        <f t="shared" si="6"/>
        <v>1898.1000000000001</v>
      </c>
    </row>
    <row r="278" spans="1:16" x14ac:dyDescent="0.3">
      <c r="A278">
        <v>15</v>
      </c>
      <c r="B278" t="s">
        <v>237</v>
      </c>
      <c r="C278" t="s">
        <v>76</v>
      </c>
      <c r="D278" t="s">
        <v>62</v>
      </c>
      <c r="E278">
        <v>1</v>
      </c>
      <c r="F278" s="1" t="s">
        <v>238</v>
      </c>
      <c r="G278" t="s">
        <v>89</v>
      </c>
      <c r="H278" t="s">
        <v>64</v>
      </c>
      <c r="I278" t="s">
        <v>65</v>
      </c>
      <c r="J278" t="s">
        <v>66</v>
      </c>
      <c r="K278" t="s">
        <v>66</v>
      </c>
      <c r="L278" t="s">
        <v>91</v>
      </c>
      <c r="M278" s="11">
        <v>102.92</v>
      </c>
      <c r="N278" s="9">
        <v>116.95</v>
      </c>
      <c r="O278" s="8">
        <v>6.6666666666666666E-2</v>
      </c>
      <c r="P278" s="9">
        <f t="shared" si="6"/>
        <v>1543.8</v>
      </c>
    </row>
    <row r="279" spans="1:16" x14ac:dyDescent="0.3">
      <c r="A279">
        <v>19</v>
      </c>
      <c r="B279" t="s">
        <v>237</v>
      </c>
      <c r="C279" t="s">
        <v>76</v>
      </c>
      <c r="D279" t="s">
        <v>62</v>
      </c>
      <c r="E279">
        <v>1</v>
      </c>
      <c r="F279" s="1" t="s">
        <v>220</v>
      </c>
      <c r="G279" t="s">
        <v>97</v>
      </c>
      <c r="H279">
        <v>115</v>
      </c>
      <c r="I279" t="s">
        <v>98</v>
      </c>
      <c r="J279" t="s">
        <v>66</v>
      </c>
      <c r="K279" t="s">
        <v>66</v>
      </c>
      <c r="L279" t="s">
        <v>99</v>
      </c>
      <c r="M279" s="11">
        <v>191.89</v>
      </c>
      <c r="N279" s="9">
        <v>218.25</v>
      </c>
      <c r="O279" s="8">
        <v>6.6666666666666666E-2</v>
      </c>
      <c r="P279" s="9">
        <f t="shared" si="6"/>
        <v>2878.35</v>
      </c>
    </row>
    <row r="280" spans="1:16" x14ac:dyDescent="0.3">
      <c r="A280">
        <v>20</v>
      </c>
      <c r="B280" t="s">
        <v>237</v>
      </c>
      <c r="C280" t="s">
        <v>76</v>
      </c>
      <c r="D280" t="s">
        <v>62</v>
      </c>
      <c r="E280">
        <v>1</v>
      </c>
      <c r="F280" s="1" t="s">
        <v>220</v>
      </c>
      <c r="G280" t="s">
        <v>68</v>
      </c>
      <c r="H280">
        <v>265</v>
      </c>
      <c r="I280" t="s">
        <v>69</v>
      </c>
      <c r="J280" t="s">
        <v>66</v>
      </c>
      <c r="K280" t="s">
        <v>66</v>
      </c>
      <c r="L280" t="s">
        <v>100</v>
      </c>
      <c r="M280" s="11">
        <v>203.94</v>
      </c>
      <c r="N280" s="9">
        <v>231.75</v>
      </c>
      <c r="O280" s="8">
        <v>6.6666666666666666E-2</v>
      </c>
      <c r="P280" s="9">
        <f t="shared" si="6"/>
        <v>3059.1</v>
      </c>
    </row>
    <row r="281" spans="1:16" x14ac:dyDescent="0.3">
      <c r="A281">
        <v>21</v>
      </c>
      <c r="B281" t="s">
        <v>237</v>
      </c>
      <c r="C281" t="s">
        <v>76</v>
      </c>
      <c r="D281" t="s">
        <v>62</v>
      </c>
      <c r="E281">
        <v>1</v>
      </c>
      <c r="F281" s="1" t="s">
        <v>220</v>
      </c>
      <c r="G281" t="s">
        <v>101</v>
      </c>
      <c r="H281" t="s">
        <v>102</v>
      </c>
      <c r="I281" t="s">
        <v>69</v>
      </c>
      <c r="J281" t="s">
        <v>66</v>
      </c>
      <c r="K281" t="s">
        <v>66</v>
      </c>
      <c r="L281" t="s">
        <v>103</v>
      </c>
      <c r="M281" s="11">
        <v>183.55</v>
      </c>
      <c r="N281" s="9">
        <v>208.75</v>
      </c>
      <c r="O281" s="8">
        <v>6.6666666666666666E-2</v>
      </c>
      <c r="P281" s="9">
        <f t="shared" si="6"/>
        <v>2753.25</v>
      </c>
    </row>
    <row r="282" spans="1:16" x14ac:dyDescent="0.3">
      <c r="A282">
        <v>22</v>
      </c>
      <c r="B282" t="s">
        <v>237</v>
      </c>
      <c r="C282" t="s">
        <v>76</v>
      </c>
      <c r="D282" t="s">
        <v>62</v>
      </c>
      <c r="E282">
        <v>1</v>
      </c>
      <c r="F282" s="1" t="s">
        <v>220</v>
      </c>
      <c r="G282" t="s">
        <v>94</v>
      </c>
      <c r="H282" t="s">
        <v>64</v>
      </c>
      <c r="I282" t="s">
        <v>69</v>
      </c>
      <c r="J282" t="s">
        <v>66</v>
      </c>
      <c r="K282" t="s">
        <v>66</v>
      </c>
      <c r="L282" t="s">
        <v>104</v>
      </c>
      <c r="M282" s="11">
        <v>183.55</v>
      </c>
      <c r="N282" s="9">
        <v>208.75</v>
      </c>
      <c r="O282" s="8">
        <v>6.6666666666666666E-2</v>
      </c>
      <c r="P282" s="9">
        <f t="shared" si="6"/>
        <v>2753.25</v>
      </c>
    </row>
    <row r="283" spans="1:16" x14ac:dyDescent="0.3">
      <c r="A283">
        <v>24</v>
      </c>
      <c r="B283" t="s">
        <v>237</v>
      </c>
      <c r="C283" t="s">
        <v>76</v>
      </c>
      <c r="D283" t="s">
        <v>62</v>
      </c>
      <c r="E283">
        <v>1</v>
      </c>
      <c r="F283" s="1" t="s">
        <v>240</v>
      </c>
      <c r="G283" t="s">
        <v>72</v>
      </c>
      <c r="H283">
        <v>115</v>
      </c>
      <c r="I283" t="s">
        <v>107</v>
      </c>
      <c r="J283" t="s">
        <v>66</v>
      </c>
      <c r="K283" t="s">
        <v>66</v>
      </c>
      <c r="L283" t="s">
        <v>108</v>
      </c>
      <c r="M283" s="11">
        <v>185.92</v>
      </c>
      <c r="N283" s="9">
        <v>211.5</v>
      </c>
      <c r="O283" s="8">
        <v>6.6666666666666666E-2</v>
      </c>
      <c r="P283" s="9">
        <f t="shared" si="6"/>
        <v>2788.7999999999997</v>
      </c>
    </row>
    <row r="284" spans="1:16" x14ac:dyDescent="0.3">
      <c r="A284">
        <v>25</v>
      </c>
      <c r="B284" t="s">
        <v>237</v>
      </c>
      <c r="C284" t="s">
        <v>76</v>
      </c>
      <c r="D284" t="s">
        <v>62</v>
      </c>
      <c r="E284">
        <v>1</v>
      </c>
      <c r="F284" s="1" t="s">
        <v>241</v>
      </c>
      <c r="G284" t="s">
        <v>97</v>
      </c>
      <c r="H284">
        <v>115</v>
      </c>
      <c r="I284" t="s">
        <v>105</v>
      </c>
      <c r="J284" t="s">
        <v>66</v>
      </c>
      <c r="K284" t="s">
        <v>66</v>
      </c>
      <c r="L284" t="s">
        <v>109</v>
      </c>
      <c r="M284" s="11">
        <v>241.02</v>
      </c>
      <c r="N284" s="9">
        <v>274</v>
      </c>
      <c r="O284" s="8">
        <v>6.6666666666666666E-2</v>
      </c>
      <c r="P284" s="9">
        <f t="shared" si="6"/>
        <v>3615.3</v>
      </c>
    </row>
    <row r="285" spans="1:16" x14ac:dyDescent="0.3">
      <c r="A285">
        <v>139</v>
      </c>
      <c r="B285" t="s">
        <v>251</v>
      </c>
      <c r="C285" t="s">
        <v>76</v>
      </c>
      <c r="D285" t="s">
        <v>62</v>
      </c>
      <c r="E285">
        <v>1</v>
      </c>
      <c r="F285" s="1" t="s">
        <v>220</v>
      </c>
      <c r="G285" t="s">
        <v>68</v>
      </c>
      <c r="H285" t="s">
        <v>64</v>
      </c>
      <c r="I285" t="s">
        <v>107</v>
      </c>
      <c r="J285" t="s">
        <v>66</v>
      </c>
      <c r="K285" t="s">
        <v>66</v>
      </c>
      <c r="L285" t="s">
        <v>287</v>
      </c>
      <c r="M285" s="11">
        <v>264.2</v>
      </c>
      <c r="N285" s="9">
        <v>300.25</v>
      </c>
      <c r="O285" s="8">
        <v>6.6666666666666666E-2</v>
      </c>
      <c r="P285" s="9">
        <f t="shared" si="6"/>
        <v>3963</v>
      </c>
    </row>
    <row r="286" spans="1:16" x14ac:dyDescent="0.3">
      <c r="A286">
        <v>140</v>
      </c>
      <c r="B286" t="s">
        <v>251</v>
      </c>
      <c r="C286" t="s">
        <v>76</v>
      </c>
      <c r="D286" t="s">
        <v>62</v>
      </c>
      <c r="E286">
        <v>1</v>
      </c>
      <c r="F286" s="1" t="s">
        <v>288</v>
      </c>
      <c r="G286" t="s">
        <v>68</v>
      </c>
      <c r="H286">
        <v>115</v>
      </c>
      <c r="I286" t="s">
        <v>107</v>
      </c>
      <c r="J286" t="s">
        <v>66</v>
      </c>
      <c r="K286" t="s">
        <v>66</v>
      </c>
      <c r="L286" t="s">
        <v>289</v>
      </c>
      <c r="M286" s="11">
        <v>215.99</v>
      </c>
      <c r="N286" s="9">
        <v>245.5</v>
      </c>
      <c r="O286" s="8">
        <v>6.6666666666666666E-2</v>
      </c>
      <c r="P286" s="9">
        <f t="shared" si="6"/>
        <v>3239.8500000000004</v>
      </c>
    </row>
    <row r="287" spans="1:16" x14ac:dyDescent="0.3">
      <c r="A287">
        <v>243</v>
      </c>
      <c r="B287" t="s">
        <v>384</v>
      </c>
      <c r="C287" t="s">
        <v>433</v>
      </c>
      <c r="D287" t="s">
        <v>62</v>
      </c>
      <c r="E287">
        <v>1</v>
      </c>
      <c r="F287" s="1" t="s">
        <v>220</v>
      </c>
      <c r="G287" t="s">
        <v>97</v>
      </c>
      <c r="H287" t="s">
        <v>64</v>
      </c>
      <c r="I287" t="s">
        <v>65</v>
      </c>
      <c r="J287" t="s">
        <v>66</v>
      </c>
      <c r="K287" t="s">
        <v>66</v>
      </c>
      <c r="L287" t="s">
        <v>434</v>
      </c>
      <c r="M287" s="11">
        <v>164.28</v>
      </c>
      <c r="N287" s="9">
        <v>186.75</v>
      </c>
      <c r="O287" s="8">
        <v>6.6666666666666666E-2</v>
      </c>
      <c r="P287" s="9">
        <f t="shared" si="6"/>
        <v>2464.2000000000003</v>
      </c>
    </row>
    <row r="288" spans="1:16" x14ac:dyDescent="0.3">
      <c r="A288">
        <v>260</v>
      </c>
      <c r="B288" t="s">
        <v>460</v>
      </c>
      <c r="C288" t="s">
        <v>461</v>
      </c>
      <c r="D288" t="s">
        <v>62</v>
      </c>
      <c r="E288">
        <v>1</v>
      </c>
      <c r="F288" s="1" t="s">
        <v>220</v>
      </c>
      <c r="G288" t="s">
        <v>68</v>
      </c>
      <c r="H288">
        <v>115</v>
      </c>
      <c r="I288" t="s">
        <v>69</v>
      </c>
      <c r="J288" t="s">
        <v>66</v>
      </c>
      <c r="K288" t="s">
        <v>66</v>
      </c>
      <c r="L288" t="s">
        <v>465</v>
      </c>
      <c r="M288" s="11">
        <v>62.75</v>
      </c>
      <c r="N288" s="9">
        <v>71.349999999999994</v>
      </c>
      <c r="O288" s="8">
        <v>6.6666666666666666E-2</v>
      </c>
      <c r="P288" s="9">
        <f t="shared" si="6"/>
        <v>941.25</v>
      </c>
    </row>
    <row r="289" spans="1:16" x14ac:dyDescent="0.3">
      <c r="A289">
        <v>389</v>
      </c>
      <c r="B289" t="s">
        <v>625</v>
      </c>
      <c r="C289" t="s">
        <v>626</v>
      </c>
      <c r="D289" t="s">
        <v>62</v>
      </c>
      <c r="E289">
        <v>1</v>
      </c>
      <c r="F289" s="1" t="s">
        <v>220</v>
      </c>
      <c r="G289" t="s">
        <v>68</v>
      </c>
      <c r="H289">
        <v>115</v>
      </c>
      <c r="I289" t="s">
        <v>69</v>
      </c>
      <c r="J289" t="s">
        <v>66</v>
      </c>
      <c r="K289" t="s">
        <v>66</v>
      </c>
      <c r="L289" t="s">
        <v>627</v>
      </c>
      <c r="M289" s="11">
        <v>226</v>
      </c>
      <c r="N289" s="9">
        <v>257</v>
      </c>
      <c r="O289" s="8">
        <v>6.6666666666666666E-2</v>
      </c>
      <c r="P289" s="9">
        <f t="shared" si="6"/>
        <v>3390</v>
      </c>
    </row>
    <row r="290" spans="1:16" x14ac:dyDescent="0.3">
      <c r="A290">
        <v>413</v>
      </c>
      <c r="B290" t="s">
        <v>654</v>
      </c>
      <c r="C290" t="s">
        <v>656</v>
      </c>
      <c r="D290" t="s">
        <v>62</v>
      </c>
      <c r="E290">
        <v>1</v>
      </c>
      <c r="F290" s="1" t="s">
        <v>220</v>
      </c>
      <c r="G290" t="s">
        <v>97</v>
      </c>
      <c r="H290" t="s">
        <v>64</v>
      </c>
      <c r="I290" t="s">
        <v>107</v>
      </c>
      <c r="J290" t="s">
        <v>66</v>
      </c>
      <c r="K290" t="s">
        <v>66</v>
      </c>
      <c r="L290" t="s">
        <v>657</v>
      </c>
      <c r="M290" s="11">
        <v>178.45</v>
      </c>
      <c r="N290" s="9">
        <v>203</v>
      </c>
      <c r="O290" s="8">
        <v>6.6666666666666666E-2</v>
      </c>
      <c r="P290" s="9">
        <f t="shared" si="6"/>
        <v>2676.75</v>
      </c>
    </row>
    <row r="291" spans="1:16" x14ac:dyDescent="0.3">
      <c r="A291">
        <v>16</v>
      </c>
      <c r="B291" t="s">
        <v>237</v>
      </c>
      <c r="C291" t="s">
        <v>76</v>
      </c>
      <c r="D291" t="s">
        <v>62</v>
      </c>
      <c r="E291">
        <v>1</v>
      </c>
      <c r="F291" s="1" t="s">
        <v>219</v>
      </c>
      <c r="G291" t="s">
        <v>92</v>
      </c>
      <c r="H291" t="s">
        <v>64</v>
      </c>
      <c r="I291" t="s">
        <v>69</v>
      </c>
      <c r="J291" t="s">
        <v>66</v>
      </c>
      <c r="K291" t="s">
        <v>66</v>
      </c>
      <c r="L291" t="s">
        <v>93</v>
      </c>
      <c r="M291" s="11">
        <v>151.1</v>
      </c>
      <c r="N291" s="9">
        <v>171.75</v>
      </c>
      <c r="O291" s="8">
        <v>6.25E-2</v>
      </c>
      <c r="P291" s="9">
        <f t="shared" si="6"/>
        <v>2417.6</v>
      </c>
    </row>
    <row r="292" spans="1:16" x14ac:dyDescent="0.3">
      <c r="A292">
        <v>17</v>
      </c>
      <c r="B292" t="s">
        <v>237</v>
      </c>
      <c r="C292" t="s">
        <v>76</v>
      </c>
      <c r="D292" t="s">
        <v>62</v>
      </c>
      <c r="E292">
        <v>1</v>
      </c>
      <c r="F292" s="1" t="s">
        <v>219</v>
      </c>
      <c r="G292" t="s">
        <v>94</v>
      </c>
      <c r="H292" t="s">
        <v>64</v>
      </c>
      <c r="I292" t="s">
        <v>65</v>
      </c>
      <c r="J292" t="s">
        <v>66</v>
      </c>
      <c r="K292" t="s">
        <v>66</v>
      </c>
      <c r="L292" t="s">
        <v>95</v>
      </c>
      <c r="M292" s="11">
        <v>208.12</v>
      </c>
      <c r="N292" s="9">
        <v>236.5</v>
      </c>
      <c r="O292" s="8">
        <v>6.25E-2</v>
      </c>
      <c r="P292" s="9">
        <f t="shared" si="6"/>
        <v>3329.92</v>
      </c>
    </row>
    <row r="293" spans="1:16" x14ac:dyDescent="0.3">
      <c r="A293">
        <v>18</v>
      </c>
      <c r="B293" t="s">
        <v>237</v>
      </c>
      <c r="C293" t="s">
        <v>76</v>
      </c>
      <c r="D293" t="s">
        <v>62</v>
      </c>
      <c r="E293">
        <v>1</v>
      </c>
      <c r="F293" s="1" t="s">
        <v>219</v>
      </c>
      <c r="G293" t="s">
        <v>94</v>
      </c>
      <c r="H293">
        <v>460</v>
      </c>
      <c r="I293" t="s">
        <v>65</v>
      </c>
      <c r="J293" t="s">
        <v>66</v>
      </c>
      <c r="K293" t="s">
        <v>66</v>
      </c>
      <c r="L293" t="s">
        <v>96</v>
      </c>
      <c r="M293" s="11">
        <v>212.28</v>
      </c>
      <c r="N293" s="9">
        <v>241.25</v>
      </c>
      <c r="O293" s="8">
        <v>6.25E-2</v>
      </c>
      <c r="P293" s="9">
        <f t="shared" si="6"/>
        <v>3396.48</v>
      </c>
    </row>
    <row r="294" spans="1:16" x14ac:dyDescent="0.3">
      <c r="A294">
        <v>7</v>
      </c>
      <c r="B294" t="s">
        <v>237</v>
      </c>
      <c r="C294" t="s">
        <v>76</v>
      </c>
      <c r="D294" t="s">
        <v>62</v>
      </c>
      <c r="E294">
        <v>1</v>
      </c>
      <c r="F294" s="1" t="s">
        <v>216</v>
      </c>
      <c r="G294" t="s">
        <v>68</v>
      </c>
      <c r="H294" t="s">
        <v>64</v>
      </c>
      <c r="I294" t="s">
        <v>69</v>
      </c>
      <c r="J294" t="s">
        <v>66</v>
      </c>
      <c r="K294" t="s">
        <v>66</v>
      </c>
      <c r="L294" t="s">
        <v>81</v>
      </c>
      <c r="M294" s="11">
        <v>203.94</v>
      </c>
      <c r="N294" s="9">
        <v>231.75</v>
      </c>
      <c r="O294" s="8">
        <v>0.05</v>
      </c>
      <c r="P294" s="9">
        <f t="shared" si="6"/>
        <v>4078.7999999999997</v>
      </c>
    </row>
    <row r="295" spans="1:16" x14ac:dyDescent="0.3">
      <c r="A295">
        <v>8</v>
      </c>
      <c r="B295" t="s">
        <v>237</v>
      </c>
      <c r="C295" t="s">
        <v>76</v>
      </c>
      <c r="D295" t="s">
        <v>62</v>
      </c>
      <c r="E295">
        <v>1</v>
      </c>
      <c r="F295" s="1" t="s">
        <v>216</v>
      </c>
      <c r="G295" t="s">
        <v>68</v>
      </c>
      <c r="H295">
        <v>265</v>
      </c>
      <c r="I295" t="s">
        <v>69</v>
      </c>
      <c r="J295" t="s">
        <v>66</v>
      </c>
      <c r="K295" t="s">
        <v>66</v>
      </c>
      <c r="L295" t="s">
        <v>82</v>
      </c>
      <c r="M295" s="11">
        <v>203.94</v>
      </c>
      <c r="N295" s="9">
        <v>231.75</v>
      </c>
      <c r="O295" s="8">
        <v>0.05</v>
      </c>
      <c r="P295" s="9">
        <f t="shared" si="6"/>
        <v>4078.7999999999997</v>
      </c>
    </row>
    <row r="296" spans="1:16" x14ac:dyDescent="0.3">
      <c r="A296">
        <v>9</v>
      </c>
      <c r="B296" t="s">
        <v>237</v>
      </c>
      <c r="C296" t="s">
        <v>76</v>
      </c>
      <c r="D296" t="s">
        <v>62</v>
      </c>
      <c r="E296">
        <v>1</v>
      </c>
      <c r="F296" s="1" t="s">
        <v>216</v>
      </c>
      <c r="G296" t="s">
        <v>68</v>
      </c>
      <c r="H296">
        <v>265</v>
      </c>
      <c r="I296" t="s">
        <v>69</v>
      </c>
      <c r="J296" t="s">
        <v>66</v>
      </c>
      <c r="K296" t="s">
        <v>66</v>
      </c>
      <c r="L296" t="s">
        <v>83</v>
      </c>
      <c r="M296" s="11">
        <v>281.19</v>
      </c>
      <c r="N296" s="9">
        <v>319.75</v>
      </c>
      <c r="O296" s="8">
        <v>0.05</v>
      </c>
      <c r="P296" s="9">
        <f t="shared" si="6"/>
        <v>5623.7999999999993</v>
      </c>
    </row>
    <row r="297" spans="1:16" x14ac:dyDescent="0.3">
      <c r="A297">
        <v>10</v>
      </c>
      <c r="B297" t="s">
        <v>237</v>
      </c>
      <c r="C297" t="s">
        <v>76</v>
      </c>
      <c r="D297" t="s">
        <v>62</v>
      </c>
      <c r="E297">
        <v>1</v>
      </c>
      <c r="F297" s="1" t="s">
        <v>216</v>
      </c>
      <c r="G297" t="s">
        <v>68</v>
      </c>
      <c r="H297">
        <v>277</v>
      </c>
      <c r="I297" t="s">
        <v>69</v>
      </c>
      <c r="J297" t="s">
        <v>66</v>
      </c>
      <c r="K297" t="s">
        <v>66</v>
      </c>
      <c r="L297" t="s">
        <v>84</v>
      </c>
      <c r="M297" s="11">
        <v>212.28</v>
      </c>
      <c r="N297" s="9">
        <v>241.25</v>
      </c>
      <c r="O297" s="8">
        <v>0.05</v>
      </c>
      <c r="P297" s="9">
        <f t="shared" si="6"/>
        <v>4245.5999999999995</v>
      </c>
    </row>
    <row r="298" spans="1:16" x14ac:dyDescent="0.3">
      <c r="A298">
        <v>11</v>
      </c>
      <c r="B298" t="s">
        <v>237</v>
      </c>
      <c r="C298" t="s">
        <v>76</v>
      </c>
      <c r="D298" t="s">
        <v>62</v>
      </c>
      <c r="E298">
        <v>1</v>
      </c>
      <c r="F298" s="1" t="s">
        <v>216</v>
      </c>
      <c r="G298" t="s">
        <v>72</v>
      </c>
      <c r="H298">
        <v>115</v>
      </c>
      <c r="I298" t="s">
        <v>65</v>
      </c>
      <c r="J298" t="s">
        <v>66</v>
      </c>
      <c r="K298" t="s">
        <v>66</v>
      </c>
      <c r="L298" t="s">
        <v>85</v>
      </c>
      <c r="M298" s="11">
        <v>139.05000000000001</v>
      </c>
      <c r="N298" s="9">
        <v>158.25</v>
      </c>
      <c r="O298" s="8">
        <v>0.05</v>
      </c>
      <c r="P298" s="9">
        <f t="shared" si="6"/>
        <v>2781</v>
      </c>
    </row>
    <row r="299" spans="1:16" x14ac:dyDescent="0.3">
      <c r="A299">
        <v>12</v>
      </c>
      <c r="B299" t="s">
        <v>237</v>
      </c>
      <c r="C299" t="s">
        <v>76</v>
      </c>
      <c r="D299" t="s">
        <v>62</v>
      </c>
      <c r="E299">
        <v>1</v>
      </c>
      <c r="F299" s="1" t="s">
        <v>216</v>
      </c>
      <c r="G299" t="s">
        <v>72</v>
      </c>
      <c r="H299" t="s">
        <v>86</v>
      </c>
      <c r="I299" t="s">
        <v>69</v>
      </c>
      <c r="J299" t="s">
        <v>66</v>
      </c>
      <c r="K299" t="s">
        <v>66</v>
      </c>
      <c r="L299" t="s">
        <v>87</v>
      </c>
      <c r="M299" s="11">
        <v>122.36</v>
      </c>
      <c r="N299" s="9">
        <v>139.05000000000001</v>
      </c>
      <c r="O299" s="8">
        <v>0.05</v>
      </c>
      <c r="P299" s="9">
        <f t="shared" si="6"/>
        <v>2447.1999999999998</v>
      </c>
    </row>
    <row r="300" spans="1:16" x14ac:dyDescent="0.3">
      <c r="A300">
        <v>13</v>
      </c>
      <c r="B300" t="s">
        <v>237</v>
      </c>
      <c r="C300" t="s">
        <v>76</v>
      </c>
      <c r="D300" t="s">
        <v>62</v>
      </c>
      <c r="E300">
        <v>1</v>
      </c>
      <c r="F300" s="1" t="s">
        <v>216</v>
      </c>
      <c r="G300" t="s">
        <v>72</v>
      </c>
      <c r="H300" t="s">
        <v>64</v>
      </c>
      <c r="I300" t="s">
        <v>65</v>
      </c>
      <c r="J300" t="s">
        <v>66</v>
      </c>
      <c r="K300" t="s">
        <v>66</v>
      </c>
      <c r="L300" t="s">
        <v>88</v>
      </c>
      <c r="M300" s="11">
        <v>142.76</v>
      </c>
      <c r="N300" s="9">
        <v>162.25</v>
      </c>
      <c r="O300" s="8">
        <v>0.05</v>
      </c>
      <c r="P300" s="9">
        <f t="shared" si="6"/>
        <v>2855.2</v>
      </c>
    </row>
    <row r="301" spans="1:16" x14ac:dyDescent="0.3">
      <c r="A301">
        <v>116</v>
      </c>
      <c r="B301" t="s">
        <v>237</v>
      </c>
      <c r="C301" t="s">
        <v>208</v>
      </c>
      <c r="D301" t="s">
        <v>62</v>
      </c>
      <c r="E301">
        <v>1</v>
      </c>
      <c r="F301" s="1" t="s">
        <v>216</v>
      </c>
      <c r="G301" t="s">
        <v>72</v>
      </c>
      <c r="H301">
        <v>115</v>
      </c>
      <c r="I301" t="s">
        <v>65</v>
      </c>
      <c r="J301" t="s">
        <v>66</v>
      </c>
      <c r="K301" t="s">
        <v>66</v>
      </c>
      <c r="L301" t="s">
        <v>209</v>
      </c>
      <c r="M301" s="11">
        <v>112.63</v>
      </c>
      <c r="N301" s="9">
        <v>128</v>
      </c>
      <c r="O301" s="8">
        <v>0.05</v>
      </c>
      <c r="P301" s="9">
        <f t="shared" si="6"/>
        <v>2252.6</v>
      </c>
    </row>
    <row r="302" spans="1:16" x14ac:dyDescent="0.3">
      <c r="A302">
        <v>117</v>
      </c>
      <c r="B302" t="s">
        <v>237</v>
      </c>
      <c r="C302" t="s">
        <v>208</v>
      </c>
      <c r="D302" t="s">
        <v>62</v>
      </c>
      <c r="E302">
        <v>1</v>
      </c>
      <c r="F302" s="1" t="s">
        <v>216</v>
      </c>
      <c r="G302" t="s">
        <v>72</v>
      </c>
      <c r="H302" t="s">
        <v>74</v>
      </c>
      <c r="I302" t="s">
        <v>65</v>
      </c>
      <c r="J302" t="s">
        <v>66</v>
      </c>
      <c r="K302" t="s">
        <v>66</v>
      </c>
      <c r="L302" t="s">
        <v>210</v>
      </c>
      <c r="M302" s="11">
        <v>114.48</v>
      </c>
      <c r="N302" s="9">
        <v>130.1</v>
      </c>
      <c r="O302" s="8">
        <v>0.05</v>
      </c>
      <c r="P302" s="9">
        <f t="shared" si="6"/>
        <v>2289.6</v>
      </c>
    </row>
    <row r="303" spans="1:16" x14ac:dyDescent="0.3">
      <c r="A303">
        <v>137</v>
      </c>
      <c r="B303" t="s">
        <v>251</v>
      </c>
      <c r="C303" t="s">
        <v>76</v>
      </c>
      <c r="D303" t="s">
        <v>62</v>
      </c>
      <c r="E303">
        <v>1</v>
      </c>
      <c r="F303" s="1" t="s">
        <v>283</v>
      </c>
      <c r="G303" t="s">
        <v>68</v>
      </c>
      <c r="H303">
        <v>115</v>
      </c>
      <c r="I303" t="s">
        <v>98</v>
      </c>
      <c r="J303" t="s">
        <v>66</v>
      </c>
      <c r="K303" t="s">
        <v>66</v>
      </c>
      <c r="L303" t="s">
        <v>284</v>
      </c>
      <c r="M303" s="11">
        <v>215.99</v>
      </c>
      <c r="N303" s="9">
        <v>245.5</v>
      </c>
      <c r="O303" s="8">
        <v>0.05</v>
      </c>
      <c r="P303" s="9">
        <f t="shared" si="6"/>
        <v>4319.8</v>
      </c>
    </row>
    <row r="304" spans="1:16" x14ac:dyDescent="0.3">
      <c r="A304">
        <v>138</v>
      </c>
      <c r="B304" t="s">
        <v>251</v>
      </c>
      <c r="C304" t="s">
        <v>76</v>
      </c>
      <c r="D304" t="s">
        <v>62</v>
      </c>
      <c r="E304">
        <v>1</v>
      </c>
      <c r="F304" s="1" t="s">
        <v>285</v>
      </c>
      <c r="G304" t="s">
        <v>68</v>
      </c>
      <c r="H304">
        <v>115</v>
      </c>
      <c r="I304" t="s">
        <v>98</v>
      </c>
      <c r="J304" t="s">
        <v>66</v>
      </c>
      <c r="K304" t="s">
        <v>66</v>
      </c>
      <c r="L304" t="s">
        <v>286</v>
      </c>
      <c r="M304" s="11">
        <v>228.51</v>
      </c>
      <c r="N304" s="9">
        <v>259.75</v>
      </c>
      <c r="O304" s="8">
        <v>0.05</v>
      </c>
      <c r="P304" s="9">
        <f t="shared" si="6"/>
        <v>4570.2</v>
      </c>
    </row>
    <row r="305" spans="1:16" x14ac:dyDescent="0.3">
      <c r="A305">
        <v>234</v>
      </c>
      <c r="B305" t="s">
        <v>384</v>
      </c>
      <c r="C305" t="s">
        <v>418</v>
      </c>
      <c r="D305" t="s">
        <v>62</v>
      </c>
      <c r="E305">
        <v>1</v>
      </c>
      <c r="F305" s="1" t="s">
        <v>216</v>
      </c>
      <c r="G305" t="s">
        <v>68</v>
      </c>
      <c r="H305">
        <v>115</v>
      </c>
      <c r="I305" t="s">
        <v>105</v>
      </c>
      <c r="J305" t="s">
        <v>66</v>
      </c>
      <c r="K305" t="s">
        <v>66</v>
      </c>
      <c r="L305" t="s">
        <v>419</v>
      </c>
      <c r="M305" s="11">
        <v>158.52000000000001</v>
      </c>
      <c r="N305" s="9">
        <v>180.25</v>
      </c>
      <c r="O305" s="8">
        <v>0.05</v>
      </c>
      <c r="P305" s="9">
        <f t="shared" si="6"/>
        <v>3170.4</v>
      </c>
    </row>
    <row r="306" spans="1:16" x14ac:dyDescent="0.3">
      <c r="A306">
        <v>258</v>
      </c>
      <c r="B306" t="s">
        <v>460</v>
      </c>
      <c r="C306" t="s">
        <v>461</v>
      </c>
      <c r="D306" t="s">
        <v>62</v>
      </c>
      <c r="E306">
        <v>1</v>
      </c>
      <c r="F306" s="1" t="s">
        <v>216</v>
      </c>
      <c r="G306" t="s">
        <v>72</v>
      </c>
      <c r="H306">
        <v>115</v>
      </c>
      <c r="I306" t="s">
        <v>69</v>
      </c>
      <c r="J306" t="s">
        <v>66</v>
      </c>
      <c r="K306" t="s">
        <v>66</v>
      </c>
      <c r="L306" t="s">
        <v>463</v>
      </c>
      <c r="M306" s="11">
        <v>47.54</v>
      </c>
      <c r="N306" s="9">
        <v>54.05</v>
      </c>
      <c r="O306" s="8">
        <v>0.05</v>
      </c>
      <c r="P306" s="9">
        <f t="shared" si="6"/>
        <v>950.8</v>
      </c>
    </row>
    <row r="307" spans="1:16" x14ac:dyDescent="0.3">
      <c r="A307">
        <v>259</v>
      </c>
      <c r="B307" t="s">
        <v>460</v>
      </c>
      <c r="C307" t="s">
        <v>461</v>
      </c>
      <c r="D307" t="s">
        <v>62</v>
      </c>
      <c r="E307">
        <v>1</v>
      </c>
      <c r="F307" s="1" t="s">
        <v>216</v>
      </c>
      <c r="G307" t="s">
        <v>101</v>
      </c>
      <c r="H307">
        <v>115</v>
      </c>
      <c r="I307" t="s">
        <v>69</v>
      </c>
      <c r="J307" t="s">
        <v>66</v>
      </c>
      <c r="K307" t="s">
        <v>66</v>
      </c>
      <c r="L307" t="s">
        <v>464</v>
      </c>
      <c r="M307" s="11">
        <v>173.5</v>
      </c>
      <c r="N307" s="9">
        <v>197.25</v>
      </c>
      <c r="O307" s="8">
        <v>0.05</v>
      </c>
      <c r="P307" s="9">
        <f t="shared" si="6"/>
        <v>3470</v>
      </c>
    </row>
    <row r="308" spans="1:16" x14ac:dyDescent="0.3">
      <c r="A308">
        <v>6</v>
      </c>
      <c r="B308" t="s">
        <v>237</v>
      </c>
      <c r="C308" t="s">
        <v>76</v>
      </c>
      <c r="D308" t="s">
        <v>62</v>
      </c>
      <c r="E308">
        <v>1</v>
      </c>
      <c r="F308" s="1" t="s">
        <v>218</v>
      </c>
      <c r="G308" t="s">
        <v>63</v>
      </c>
      <c r="H308">
        <v>115</v>
      </c>
      <c r="I308" t="s">
        <v>69</v>
      </c>
      <c r="J308" t="s">
        <v>66</v>
      </c>
      <c r="K308" t="s">
        <v>66</v>
      </c>
      <c r="L308" t="s">
        <v>80</v>
      </c>
      <c r="M308" s="11">
        <v>163.15</v>
      </c>
      <c r="N308" s="9">
        <v>185.5</v>
      </c>
      <c r="O308" s="8">
        <v>0.04</v>
      </c>
      <c r="P308" s="9">
        <f t="shared" si="6"/>
        <v>4078.75</v>
      </c>
    </row>
    <row r="309" spans="1:16" x14ac:dyDescent="0.3">
      <c r="A309">
        <v>257</v>
      </c>
      <c r="B309" t="s">
        <v>460</v>
      </c>
      <c r="C309" t="s">
        <v>461</v>
      </c>
      <c r="D309" t="s">
        <v>62</v>
      </c>
      <c r="E309">
        <v>1</v>
      </c>
      <c r="F309" s="1" t="s">
        <v>218</v>
      </c>
      <c r="G309" t="s">
        <v>72</v>
      </c>
      <c r="H309">
        <v>115</v>
      </c>
      <c r="I309" t="s">
        <v>69</v>
      </c>
      <c r="J309" t="s">
        <v>66</v>
      </c>
      <c r="K309" t="s">
        <v>66</v>
      </c>
      <c r="L309" t="s">
        <v>462</v>
      </c>
      <c r="M309" s="11">
        <v>50.55</v>
      </c>
      <c r="N309" s="9">
        <v>57.45</v>
      </c>
      <c r="O309" s="8">
        <v>0.04</v>
      </c>
      <c r="P309" s="9">
        <f t="shared" si="6"/>
        <v>1263.75</v>
      </c>
    </row>
    <row r="310" spans="1:16" x14ac:dyDescent="0.3">
      <c r="A310">
        <v>4</v>
      </c>
      <c r="B310" t="s">
        <v>237</v>
      </c>
      <c r="C310" t="s">
        <v>76</v>
      </c>
      <c r="D310" t="s">
        <v>62</v>
      </c>
      <c r="E310">
        <v>1</v>
      </c>
      <c r="F310" s="1" t="s">
        <v>217</v>
      </c>
      <c r="G310" t="s">
        <v>68</v>
      </c>
      <c r="H310" t="s">
        <v>77</v>
      </c>
      <c r="I310" t="s">
        <v>69</v>
      </c>
      <c r="J310" t="s">
        <v>66</v>
      </c>
      <c r="K310" t="s">
        <v>66</v>
      </c>
      <c r="L310" t="s">
        <v>78</v>
      </c>
      <c r="M310" s="11">
        <v>187.72</v>
      </c>
      <c r="N310" s="9">
        <v>213.5</v>
      </c>
      <c r="O310" s="8">
        <v>3.3333333333333333E-2</v>
      </c>
      <c r="P310" s="9">
        <f t="shared" si="6"/>
        <v>5631.6</v>
      </c>
    </row>
    <row r="311" spans="1:16" x14ac:dyDescent="0.3">
      <c r="A311">
        <v>5</v>
      </c>
      <c r="B311" t="s">
        <v>237</v>
      </c>
      <c r="C311" t="s">
        <v>76</v>
      </c>
      <c r="D311" t="s">
        <v>62</v>
      </c>
      <c r="E311">
        <v>1</v>
      </c>
      <c r="F311" s="1" t="s">
        <v>217</v>
      </c>
      <c r="G311" t="s">
        <v>68</v>
      </c>
      <c r="H311">
        <v>265</v>
      </c>
      <c r="I311" t="s">
        <v>69</v>
      </c>
      <c r="J311" t="s">
        <v>66</v>
      </c>
      <c r="K311" t="s">
        <v>66</v>
      </c>
      <c r="L311" t="s">
        <v>79</v>
      </c>
      <c r="M311" s="11">
        <v>196.06</v>
      </c>
      <c r="N311" s="9">
        <v>223</v>
      </c>
      <c r="O311" s="8">
        <v>3.3333333333333333E-2</v>
      </c>
      <c r="P311" s="9">
        <f t="shared" si="6"/>
        <v>5881.8</v>
      </c>
    </row>
    <row r="312" spans="1:16" x14ac:dyDescent="0.3">
      <c r="A312">
        <v>134</v>
      </c>
      <c r="B312" t="s">
        <v>251</v>
      </c>
      <c r="C312" t="s">
        <v>76</v>
      </c>
      <c r="D312" t="s">
        <v>62</v>
      </c>
      <c r="E312">
        <v>1</v>
      </c>
      <c r="F312" s="1" t="s">
        <v>217</v>
      </c>
      <c r="G312" t="s">
        <v>68</v>
      </c>
      <c r="H312">
        <v>115</v>
      </c>
      <c r="I312" t="s">
        <v>107</v>
      </c>
      <c r="J312" t="s">
        <v>66</v>
      </c>
      <c r="K312" t="s">
        <v>66</v>
      </c>
      <c r="L312" t="s">
        <v>279</v>
      </c>
      <c r="M312" s="11">
        <v>222.95</v>
      </c>
      <c r="N312" s="9">
        <v>253.5</v>
      </c>
      <c r="O312" s="8">
        <v>3.3333333333333333E-2</v>
      </c>
      <c r="P312" s="9">
        <f t="shared" si="6"/>
        <v>6688.5</v>
      </c>
    </row>
    <row r="313" spans="1:16" x14ac:dyDescent="0.3">
      <c r="A313">
        <v>135</v>
      </c>
      <c r="B313" t="s">
        <v>251</v>
      </c>
      <c r="C313" t="s">
        <v>76</v>
      </c>
      <c r="D313" t="s">
        <v>62</v>
      </c>
      <c r="E313">
        <v>1</v>
      </c>
      <c r="F313" s="1" t="s">
        <v>280</v>
      </c>
      <c r="G313" t="s">
        <v>68</v>
      </c>
      <c r="H313">
        <v>115</v>
      </c>
      <c r="I313" t="s">
        <v>107</v>
      </c>
      <c r="J313" t="s">
        <v>66</v>
      </c>
      <c r="K313" t="s">
        <v>66</v>
      </c>
      <c r="L313" t="s">
        <v>281</v>
      </c>
      <c r="M313" s="11">
        <v>212.28</v>
      </c>
      <c r="N313" s="9">
        <v>241.25</v>
      </c>
      <c r="O313" s="8">
        <v>3.3333333333333333E-2</v>
      </c>
      <c r="P313" s="9">
        <f t="shared" si="6"/>
        <v>6368.4000000000005</v>
      </c>
    </row>
    <row r="314" spans="1:16" x14ac:dyDescent="0.3">
      <c r="A314">
        <v>136</v>
      </c>
      <c r="B314" t="s">
        <v>251</v>
      </c>
      <c r="C314" t="s">
        <v>76</v>
      </c>
      <c r="D314" t="s">
        <v>62</v>
      </c>
      <c r="E314">
        <v>1</v>
      </c>
      <c r="F314" s="1" t="s">
        <v>280</v>
      </c>
      <c r="G314" t="s">
        <v>68</v>
      </c>
      <c r="H314">
        <v>115</v>
      </c>
      <c r="I314" t="s">
        <v>107</v>
      </c>
      <c r="J314" t="s">
        <v>66</v>
      </c>
      <c r="K314" t="s">
        <v>66</v>
      </c>
      <c r="L314" t="s">
        <v>282</v>
      </c>
      <c r="M314" s="11">
        <v>212.28</v>
      </c>
      <c r="N314" s="9">
        <v>241.25</v>
      </c>
      <c r="O314" s="8">
        <v>3.3333333333333333E-2</v>
      </c>
      <c r="P314" s="9">
        <f t="shared" si="6"/>
        <v>6368.4000000000005</v>
      </c>
    </row>
    <row r="315" spans="1:16" x14ac:dyDescent="0.3">
      <c r="A315">
        <v>115</v>
      </c>
      <c r="B315" t="s">
        <v>237</v>
      </c>
      <c r="C315" t="s">
        <v>76</v>
      </c>
      <c r="D315" t="s">
        <v>21</v>
      </c>
      <c r="E315">
        <v>1</v>
      </c>
      <c r="F315" s="1" t="s">
        <v>224</v>
      </c>
      <c r="G315" t="s">
        <v>101</v>
      </c>
      <c r="H315">
        <v>115</v>
      </c>
      <c r="I315" t="s">
        <v>69</v>
      </c>
      <c r="J315" t="s">
        <v>66</v>
      </c>
      <c r="K315" t="s">
        <v>66</v>
      </c>
      <c r="L315" t="s">
        <v>207</v>
      </c>
      <c r="M315" s="11">
        <v>261.41000000000003</v>
      </c>
      <c r="N315" s="9">
        <v>297.25</v>
      </c>
      <c r="O315" s="8">
        <v>0.25</v>
      </c>
      <c r="P315" s="9">
        <f t="shared" si="6"/>
        <v>1045.6400000000001</v>
      </c>
    </row>
    <row r="316" spans="1:16" x14ac:dyDescent="0.3">
      <c r="A316">
        <v>192</v>
      </c>
      <c r="B316" t="s">
        <v>251</v>
      </c>
      <c r="C316" t="s">
        <v>76</v>
      </c>
      <c r="D316" t="s">
        <v>21</v>
      </c>
      <c r="E316">
        <v>1</v>
      </c>
      <c r="F316" s="1" t="s">
        <v>215</v>
      </c>
      <c r="G316" t="s">
        <v>68</v>
      </c>
      <c r="H316">
        <v>115</v>
      </c>
      <c r="I316" t="s">
        <v>105</v>
      </c>
      <c r="J316" t="s">
        <v>66</v>
      </c>
      <c r="K316" t="s">
        <v>66</v>
      </c>
      <c r="L316" t="s">
        <v>358</v>
      </c>
      <c r="M316" s="11">
        <v>138.58000000000001</v>
      </c>
      <c r="N316" s="9">
        <v>157.5</v>
      </c>
      <c r="O316" s="8">
        <v>0.2</v>
      </c>
      <c r="P316" s="9">
        <f t="shared" si="6"/>
        <v>692.9</v>
      </c>
    </row>
    <row r="317" spans="1:16" x14ac:dyDescent="0.3">
      <c r="A317">
        <v>193</v>
      </c>
      <c r="B317" t="s">
        <v>251</v>
      </c>
      <c r="C317" t="s">
        <v>76</v>
      </c>
      <c r="D317" t="s">
        <v>21</v>
      </c>
      <c r="E317">
        <v>1</v>
      </c>
      <c r="F317" s="1" t="s">
        <v>359</v>
      </c>
      <c r="G317" t="s">
        <v>68</v>
      </c>
      <c r="H317">
        <v>115</v>
      </c>
      <c r="I317" t="s">
        <v>105</v>
      </c>
      <c r="J317" t="s">
        <v>66</v>
      </c>
      <c r="K317" t="s">
        <v>66</v>
      </c>
      <c r="L317" t="s">
        <v>360</v>
      </c>
      <c r="M317" s="11">
        <v>193.28</v>
      </c>
      <c r="N317" s="9">
        <v>219.75</v>
      </c>
      <c r="O317" s="8">
        <v>0.2</v>
      </c>
      <c r="P317" s="9">
        <f t="shared" si="6"/>
        <v>966.4</v>
      </c>
    </row>
    <row r="318" spans="1:16" x14ac:dyDescent="0.3">
      <c r="A318">
        <v>112</v>
      </c>
      <c r="B318" t="s">
        <v>237</v>
      </c>
      <c r="C318" t="s">
        <v>76</v>
      </c>
      <c r="D318" t="s">
        <v>21</v>
      </c>
      <c r="E318">
        <v>1</v>
      </c>
      <c r="F318" s="1" t="s">
        <v>223</v>
      </c>
      <c r="G318" t="s">
        <v>68</v>
      </c>
      <c r="H318">
        <v>115</v>
      </c>
      <c r="I318" t="s">
        <v>69</v>
      </c>
      <c r="J318" t="s">
        <v>66</v>
      </c>
      <c r="K318" t="s">
        <v>66</v>
      </c>
      <c r="L318" t="s">
        <v>204</v>
      </c>
      <c r="M318" s="11">
        <v>248.9</v>
      </c>
      <c r="N318" s="9">
        <v>283</v>
      </c>
      <c r="O318" s="8">
        <v>0.16666666666666666</v>
      </c>
      <c r="P318" s="9">
        <f t="shared" si="6"/>
        <v>1493.4</v>
      </c>
    </row>
    <row r="319" spans="1:16" x14ac:dyDescent="0.3">
      <c r="A319">
        <v>113</v>
      </c>
      <c r="B319" t="s">
        <v>237</v>
      </c>
      <c r="C319" t="s">
        <v>76</v>
      </c>
      <c r="D319" t="s">
        <v>21</v>
      </c>
      <c r="E319">
        <v>1</v>
      </c>
      <c r="F319" s="1" t="s">
        <v>223</v>
      </c>
      <c r="G319" t="s">
        <v>68</v>
      </c>
      <c r="H319">
        <v>115</v>
      </c>
      <c r="I319" t="s">
        <v>69</v>
      </c>
      <c r="J319" t="s">
        <v>66</v>
      </c>
      <c r="K319" t="s">
        <v>66</v>
      </c>
      <c r="L319" t="s">
        <v>205</v>
      </c>
      <c r="M319" s="11">
        <v>183.55</v>
      </c>
      <c r="N319" s="9">
        <v>208.75</v>
      </c>
      <c r="O319" s="8">
        <v>0.16666666666666666</v>
      </c>
      <c r="P319" s="9">
        <f t="shared" si="6"/>
        <v>1101.3000000000002</v>
      </c>
    </row>
    <row r="320" spans="1:16" x14ac:dyDescent="0.3">
      <c r="A320">
        <v>114</v>
      </c>
      <c r="B320" t="s">
        <v>237</v>
      </c>
      <c r="C320" t="s">
        <v>76</v>
      </c>
      <c r="D320" t="s">
        <v>21</v>
      </c>
      <c r="E320">
        <v>1</v>
      </c>
      <c r="F320" s="1" t="s">
        <v>250</v>
      </c>
      <c r="G320" t="s">
        <v>68</v>
      </c>
      <c r="H320" t="s">
        <v>74</v>
      </c>
      <c r="I320" t="s">
        <v>105</v>
      </c>
      <c r="J320" t="s">
        <v>66</v>
      </c>
      <c r="K320" t="s">
        <v>66</v>
      </c>
      <c r="L320" t="s">
        <v>206</v>
      </c>
      <c r="M320" s="11">
        <v>177.16</v>
      </c>
      <c r="N320" s="9">
        <v>201.5</v>
      </c>
      <c r="O320" s="8">
        <v>0.16666666666666666</v>
      </c>
      <c r="P320" s="9">
        <f t="shared" si="6"/>
        <v>1062.96</v>
      </c>
    </row>
    <row r="321" spans="1:16" x14ac:dyDescent="0.3">
      <c r="A321">
        <v>190</v>
      </c>
      <c r="B321" t="s">
        <v>251</v>
      </c>
      <c r="C321" t="s">
        <v>76</v>
      </c>
      <c r="D321" t="s">
        <v>21</v>
      </c>
      <c r="E321">
        <v>1</v>
      </c>
      <c r="F321" s="1" t="s">
        <v>223</v>
      </c>
      <c r="G321" t="s">
        <v>68</v>
      </c>
      <c r="H321">
        <v>115</v>
      </c>
      <c r="I321" t="s">
        <v>105</v>
      </c>
      <c r="J321" t="s">
        <v>66</v>
      </c>
      <c r="K321" t="s">
        <v>66</v>
      </c>
      <c r="L321" t="s">
        <v>355</v>
      </c>
      <c r="M321" s="11">
        <v>196.99</v>
      </c>
      <c r="N321" s="9">
        <v>224</v>
      </c>
      <c r="O321" s="8">
        <v>0.16666666666666666</v>
      </c>
      <c r="P321" s="9">
        <f t="shared" si="6"/>
        <v>1181.94</v>
      </c>
    </row>
    <row r="322" spans="1:16" x14ac:dyDescent="0.3">
      <c r="A322">
        <v>191</v>
      </c>
      <c r="B322" t="s">
        <v>251</v>
      </c>
      <c r="C322" t="s">
        <v>76</v>
      </c>
      <c r="D322" t="s">
        <v>21</v>
      </c>
      <c r="E322">
        <v>1</v>
      </c>
      <c r="F322" s="1" t="s">
        <v>356</v>
      </c>
      <c r="G322" t="s">
        <v>72</v>
      </c>
      <c r="H322">
        <v>115</v>
      </c>
      <c r="I322" t="s">
        <v>105</v>
      </c>
      <c r="J322" t="s">
        <v>66</v>
      </c>
      <c r="K322" t="s">
        <v>66</v>
      </c>
      <c r="L322" t="s">
        <v>357</v>
      </c>
      <c r="M322" s="11">
        <v>150.65</v>
      </c>
      <c r="N322" s="9">
        <v>171.25</v>
      </c>
      <c r="O322" s="8">
        <v>0.16666666666666666</v>
      </c>
      <c r="P322" s="9">
        <f t="shared" si="6"/>
        <v>903.90000000000009</v>
      </c>
    </row>
    <row r="323" spans="1:16" x14ac:dyDescent="0.3">
      <c r="A323">
        <v>197</v>
      </c>
      <c r="B323" t="s">
        <v>251</v>
      </c>
      <c r="C323" t="s">
        <v>361</v>
      </c>
      <c r="D323" t="s">
        <v>21</v>
      </c>
      <c r="E323">
        <v>1</v>
      </c>
      <c r="F323" s="1" t="s">
        <v>223</v>
      </c>
      <c r="G323" t="s">
        <v>68</v>
      </c>
      <c r="H323">
        <v>115</v>
      </c>
      <c r="I323" t="s">
        <v>105</v>
      </c>
      <c r="J323" t="s">
        <v>66</v>
      </c>
      <c r="K323" t="s">
        <v>66</v>
      </c>
      <c r="L323" t="s">
        <v>365</v>
      </c>
      <c r="M323" s="11">
        <v>126.69</v>
      </c>
      <c r="N323" s="9">
        <v>144</v>
      </c>
      <c r="O323" s="8">
        <v>0.16666666666666666</v>
      </c>
      <c r="P323" s="9">
        <f t="shared" si="6"/>
        <v>760.14</v>
      </c>
    </row>
    <row r="324" spans="1:16" x14ac:dyDescent="0.3">
      <c r="A324">
        <v>189</v>
      </c>
      <c r="B324" t="s">
        <v>251</v>
      </c>
      <c r="C324" t="s">
        <v>76</v>
      </c>
      <c r="D324" t="s">
        <v>21</v>
      </c>
      <c r="E324">
        <v>1</v>
      </c>
      <c r="F324" s="1" t="s">
        <v>353</v>
      </c>
      <c r="G324" t="s">
        <v>68</v>
      </c>
      <c r="H324">
        <v>115</v>
      </c>
      <c r="I324" t="s">
        <v>105</v>
      </c>
      <c r="J324" t="s">
        <v>66</v>
      </c>
      <c r="K324" t="s">
        <v>66</v>
      </c>
      <c r="L324" t="s">
        <v>354</v>
      </c>
      <c r="M324" s="11">
        <v>127.35</v>
      </c>
      <c r="N324" s="9">
        <v>144.75</v>
      </c>
      <c r="O324" s="8">
        <v>0.14285714285714285</v>
      </c>
      <c r="P324" s="9">
        <f t="shared" si="6"/>
        <v>891.45</v>
      </c>
    </row>
    <row r="325" spans="1:16" x14ac:dyDescent="0.3">
      <c r="A325">
        <v>107</v>
      </c>
      <c r="B325" t="s">
        <v>237</v>
      </c>
      <c r="C325" t="s">
        <v>76</v>
      </c>
      <c r="D325" t="s">
        <v>21</v>
      </c>
      <c r="E325">
        <v>1</v>
      </c>
      <c r="F325" s="1" t="s">
        <v>214</v>
      </c>
      <c r="G325" t="s">
        <v>68</v>
      </c>
      <c r="H325">
        <v>115</v>
      </c>
      <c r="I325" t="s">
        <v>69</v>
      </c>
      <c r="J325" t="s">
        <v>66</v>
      </c>
      <c r="K325" t="s">
        <v>66</v>
      </c>
      <c r="L325" t="s">
        <v>199</v>
      </c>
      <c r="M325" s="11">
        <v>139.05000000000001</v>
      </c>
      <c r="N325" s="9">
        <v>158.25</v>
      </c>
      <c r="O325" s="8">
        <v>0.125</v>
      </c>
      <c r="P325" s="9">
        <f t="shared" si="6"/>
        <v>1112.4000000000001</v>
      </c>
    </row>
    <row r="326" spans="1:16" x14ac:dyDescent="0.3">
      <c r="A326">
        <v>108</v>
      </c>
      <c r="B326" t="s">
        <v>237</v>
      </c>
      <c r="C326" t="s">
        <v>76</v>
      </c>
      <c r="D326" t="s">
        <v>21</v>
      </c>
      <c r="E326">
        <v>1</v>
      </c>
      <c r="F326" s="1" t="s">
        <v>214</v>
      </c>
      <c r="G326" t="s">
        <v>68</v>
      </c>
      <c r="H326">
        <v>115</v>
      </c>
      <c r="I326" t="s">
        <v>69</v>
      </c>
      <c r="J326" t="s">
        <v>66</v>
      </c>
      <c r="K326" t="s">
        <v>66</v>
      </c>
      <c r="L326" t="s">
        <v>200</v>
      </c>
      <c r="M326" s="11">
        <v>187.72</v>
      </c>
      <c r="N326" s="9">
        <v>213.5</v>
      </c>
      <c r="O326" s="8">
        <v>0.125</v>
      </c>
      <c r="P326" s="9">
        <f t="shared" si="6"/>
        <v>1501.76</v>
      </c>
    </row>
    <row r="327" spans="1:16" x14ac:dyDescent="0.3">
      <c r="A327">
        <v>109</v>
      </c>
      <c r="B327" t="s">
        <v>237</v>
      </c>
      <c r="C327" t="s">
        <v>76</v>
      </c>
      <c r="D327" t="s">
        <v>21</v>
      </c>
      <c r="E327">
        <v>1</v>
      </c>
      <c r="F327" s="1" t="s">
        <v>214</v>
      </c>
      <c r="G327" t="s">
        <v>68</v>
      </c>
      <c r="H327">
        <v>115</v>
      </c>
      <c r="I327" t="s">
        <v>69</v>
      </c>
      <c r="J327" t="s">
        <v>66</v>
      </c>
      <c r="K327" t="s">
        <v>66</v>
      </c>
      <c r="L327" t="s">
        <v>201</v>
      </c>
      <c r="M327" s="11">
        <v>217.84</v>
      </c>
      <c r="N327" s="9">
        <v>247.75</v>
      </c>
      <c r="O327" s="8">
        <v>0.125</v>
      </c>
      <c r="P327" s="9">
        <f t="shared" si="6"/>
        <v>1742.72</v>
      </c>
    </row>
    <row r="328" spans="1:16" x14ac:dyDescent="0.3">
      <c r="A328">
        <v>110</v>
      </c>
      <c r="B328" t="s">
        <v>237</v>
      </c>
      <c r="C328" t="s">
        <v>76</v>
      </c>
      <c r="D328" t="s">
        <v>21</v>
      </c>
      <c r="E328">
        <v>1</v>
      </c>
      <c r="F328" s="1" t="s">
        <v>248</v>
      </c>
      <c r="G328" t="s">
        <v>68</v>
      </c>
      <c r="H328">
        <v>115</v>
      </c>
      <c r="I328" t="s">
        <v>69</v>
      </c>
      <c r="J328" t="s">
        <v>66</v>
      </c>
      <c r="K328" t="s">
        <v>66</v>
      </c>
      <c r="L328" t="s">
        <v>202</v>
      </c>
      <c r="M328" s="11">
        <v>155.27000000000001</v>
      </c>
      <c r="N328" s="9">
        <v>176.5</v>
      </c>
      <c r="O328" s="8">
        <v>0.125</v>
      </c>
      <c r="P328" s="9">
        <f t="shared" ref="P328:P391" si="7">M328/O328</f>
        <v>1242.1600000000001</v>
      </c>
    </row>
    <row r="329" spans="1:16" x14ac:dyDescent="0.3">
      <c r="A329">
        <v>111</v>
      </c>
      <c r="B329" t="s">
        <v>237</v>
      </c>
      <c r="C329" t="s">
        <v>76</v>
      </c>
      <c r="D329" t="s">
        <v>21</v>
      </c>
      <c r="E329">
        <v>1</v>
      </c>
      <c r="F329" s="1" t="s">
        <v>249</v>
      </c>
      <c r="G329" t="s">
        <v>68</v>
      </c>
      <c r="H329">
        <v>115</v>
      </c>
      <c r="I329" t="s">
        <v>105</v>
      </c>
      <c r="J329" t="s">
        <v>66</v>
      </c>
      <c r="K329" t="s">
        <v>66</v>
      </c>
      <c r="L329" t="s">
        <v>203</v>
      </c>
      <c r="M329" s="11">
        <v>222.48</v>
      </c>
      <c r="N329" s="9">
        <v>253</v>
      </c>
      <c r="O329" s="8">
        <v>0.125</v>
      </c>
      <c r="P329" s="9">
        <f t="shared" si="7"/>
        <v>1779.84</v>
      </c>
    </row>
    <row r="330" spans="1:16" x14ac:dyDescent="0.3">
      <c r="A330">
        <v>186</v>
      </c>
      <c r="B330" t="s">
        <v>251</v>
      </c>
      <c r="C330" t="s">
        <v>76</v>
      </c>
      <c r="D330" t="s">
        <v>21</v>
      </c>
      <c r="E330">
        <v>1</v>
      </c>
      <c r="F330" s="1" t="s">
        <v>214</v>
      </c>
      <c r="G330" t="s">
        <v>68</v>
      </c>
      <c r="H330">
        <v>115</v>
      </c>
      <c r="I330" t="s">
        <v>105</v>
      </c>
      <c r="J330" t="s">
        <v>66</v>
      </c>
      <c r="K330" t="s">
        <v>66</v>
      </c>
      <c r="L330" t="s">
        <v>348</v>
      </c>
      <c r="M330" s="11">
        <v>130.71</v>
      </c>
      <c r="N330" s="9">
        <v>148.55000000000001</v>
      </c>
      <c r="O330" s="8">
        <v>0.125</v>
      </c>
      <c r="P330" s="9">
        <f t="shared" si="7"/>
        <v>1045.68</v>
      </c>
    </row>
    <row r="331" spans="1:16" x14ac:dyDescent="0.3">
      <c r="A331">
        <v>187</v>
      </c>
      <c r="B331" t="s">
        <v>251</v>
      </c>
      <c r="C331" t="s">
        <v>76</v>
      </c>
      <c r="D331" t="s">
        <v>21</v>
      </c>
      <c r="E331">
        <v>1</v>
      </c>
      <c r="F331" s="1" t="s">
        <v>349</v>
      </c>
      <c r="G331" t="s">
        <v>68</v>
      </c>
      <c r="H331">
        <v>115</v>
      </c>
      <c r="I331" t="s">
        <v>69</v>
      </c>
      <c r="J331" t="s">
        <v>66</v>
      </c>
      <c r="K331" t="s">
        <v>66</v>
      </c>
      <c r="L331" t="s">
        <v>350</v>
      </c>
      <c r="M331" s="11">
        <v>139.97999999999999</v>
      </c>
      <c r="N331" s="9">
        <v>159.25</v>
      </c>
      <c r="O331" s="8">
        <v>0.125</v>
      </c>
      <c r="P331" s="9">
        <f t="shared" si="7"/>
        <v>1119.8399999999999</v>
      </c>
    </row>
    <row r="332" spans="1:16" x14ac:dyDescent="0.3">
      <c r="A332">
        <v>188</v>
      </c>
      <c r="B332" t="s">
        <v>251</v>
      </c>
      <c r="C332" t="s">
        <v>76</v>
      </c>
      <c r="D332" t="s">
        <v>21</v>
      </c>
      <c r="E332">
        <v>1</v>
      </c>
      <c r="F332" s="1" t="s">
        <v>351</v>
      </c>
      <c r="G332" t="s">
        <v>68</v>
      </c>
      <c r="H332">
        <v>115</v>
      </c>
      <c r="I332" t="s">
        <v>105</v>
      </c>
      <c r="J332" t="s">
        <v>66</v>
      </c>
      <c r="K332" t="s">
        <v>66</v>
      </c>
      <c r="L332" t="s">
        <v>352</v>
      </c>
      <c r="M332" s="11">
        <v>152.96</v>
      </c>
      <c r="N332" s="9">
        <v>174</v>
      </c>
      <c r="O332" s="8">
        <v>0.125</v>
      </c>
      <c r="P332" s="9">
        <f t="shared" si="7"/>
        <v>1223.68</v>
      </c>
    </row>
    <row r="333" spans="1:16" x14ac:dyDescent="0.3">
      <c r="A333">
        <v>196</v>
      </c>
      <c r="B333" t="s">
        <v>251</v>
      </c>
      <c r="C333" t="s">
        <v>361</v>
      </c>
      <c r="D333" t="s">
        <v>21</v>
      </c>
      <c r="E333">
        <v>1</v>
      </c>
      <c r="F333" s="1" t="s">
        <v>214</v>
      </c>
      <c r="G333" t="s">
        <v>68</v>
      </c>
      <c r="H333">
        <v>115</v>
      </c>
      <c r="I333" t="s">
        <v>69</v>
      </c>
      <c r="J333" t="s">
        <v>66</v>
      </c>
      <c r="K333" t="s">
        <v>66</v>
      </c>
      <c r="L333" t="s">
        <v>364</v>
      </c>
      <c r="M333" s="11">
        <v>129.78</v>
      </c>
      <c r="N333" s="9">
        <v>147.5</v>
      </c>
      <c r="O333" s="8">
        <v>0.125</v>
      </c>
      <c r="P333" s="9">
        <f t="shared" si="7"/>
        <v>1038.24</v>
      </c>
    </row>
    <row r="334" spans="1:16" x14ac:dyDescent="0.3">
      <c r="A334">
        <v>330</v>
      </c>
      <c r="B334" t="s">
        <v>473</v>
      </c>
      <c r="D334" t="s">
        <v>21</v>
      </c>
      <c r="E334">
        <v>1</v>
      </c>
      <c r="F334" s="1" t="s">
        <v>214</v>
      </c>
      <c r="G334" t="s">
        <v>72</v>
      </c>
      <c r="H334">
        <v>230</v>
      </c>
      <c r="I334" t="s">
        <v>69</v>
      </c>
      <c r="J334" t="s">
        <v>66</v>
      </c>
      <c r="K334" t="s">
        <v>66</v>
      </c>
      <c r="L334" t="s">
        <v>536</v>
      </c>
      <c r="M334" s="11">
        <v>135.44</v>
      </c>
      <c r="N334" s="9">
        <v>154</v>
      </c>
      <c r="O334" s="8">
        <v>0.125</v>
      </c>
      <c r="P334" s="9">
        <f t="shared" si="7"/>
        <v>1083.52</v>
      </c>
    </row>
    <row r="335" spans="1:16" x14ac:dyDescent="0.3">
      <c r="A335">
        <v>100</v>
      </c>
      <c r="B335" t="s">
        <v>237</v>
      </c>
      <c r="C335" t="s">
        <v>76</v>
      </c>
      <c r="D335" t="s">
        <v>21</v>
      </c>
      <c r="E335">
        <v>1</v>
      </c>
      <c r="F335" s="1" t="s">
        <v>222</v>
      </c>
      <c r="G335" t="s">
        <v>68</v>
      </c>
      <c r="H335">
        <v>115</v>
      </c>
      <c r="I335" t="s">
        <v>69</v>
      </c>
      <c r="J335" t="s">
        <v>66</v>
      </c>
      <c r="K335" t="s">
        <v>66</v>
      </c>
      <c r="L335" t="s">
        <v>192</v>
      </c>
      <c r="M335" s="11">
        <v>155.27000000000001</v>
      </c>
      <c r="N335" s="9">
        <v>176.5</v>
      </c>
      <c r="O335" s="8">
        <v>0.1</v>
      </c>
      <c r="P335" s="9">
        <f t="shared" si="7"/>
        <v>1552.7</v>
      </c>
    </row>
    <row r="336" spans="1:16" x14ac:dyDescent="0.3">
      <c r="A336">
        <v>101</v>
      </c>
      <c r="B336" t="s">
        <v>237</v>
      </c>
      <c r="C336" t="s">
        <v>76</v>
      </c>
      <c r="D336" t="s">
        <v>21</v>
      </c>
      <c r="E336">
        <v>1</v>
      </c>
      <c r="F336" s="1" t="s">
        <v>222</v>
      </c>
      <c r="G336" t="s">
        <v>72</v>
      </c>
      <c r="H336">
        <v>115</v>
      </c>
      <c r="I336" t="s">
        <v>65</v>
      </c>
      <c r="J336" t="s">
        <v>66</v>
      </c>
      <c r="K336" t="s">
        <v>66</v>
      </c>
      <c r="L336" t="s">
        <v>193</v>
      </c>
      <c r="M336" s="11">
        <v>139.05000000000001</v>
      </c>
      <c r="N336" s="9">
        <v>158.25</v>
      </c>
      <c r="O336" s="8">
        <v>0.1</v>
      </c>
      <c r="P336" s="9">
        <f t="shared" si="7"/>
        <v>1390.5</v>
      </c>
    </row>
    <row r="337" spans="1:16" x14ac:dyDescent="0.3">
      <c r="A337">
        <v>102</v>
      </c>
      <c r="B337" t="s">
        <v>237</v>
      </c>
      <c r="C337" t="s">
        <v>76</v>
      </c>
      <c r="D337" t="s">
        <v>21</v>
      </c>
      <c r="E337">
        <v>1</v>
      </c>
      <c r="F337" s="1" t="s">
        <v>222</v>
      </c>
      <c r="G337" t="s">
        <v>72</v>
      </c>
      <c r="H337">
        <v>115</v>
      </c>
      <c r="I337" t="s">
        <v>69</v>
      </c>
      <c r="J337" t="s">
        <v>66</v>
      </c>
      <c r="K337" t="s">
        <v>66</v>
      </c>
      <c r="L337" t="s">
        <v>194</v>
      </c>
      <c r="M337" s="11">
        <v>203.94</v>
      </c>
      <c r="N337" s="9">
        <v>231.75</v>
      </c>
      <c r="O337" s="8">
        <v>0.1</v>
      </c>
      <c r="P337" s="9">
        <f t="shared" si="7"/>
        <v>2039.3999999999999</v>
      </c>
    </row>
    <row r="338" spans="1:16" x14ac:dyDescent="0.3">
      <c r="A338">
        <v>103</v>
      </c>
      <c r="B338" t="s">
        <v>237</v>
      </c>
      <c r="C338" t="s">
        <v>76</v>
      </c>
      <c r="D338" t="s">
        <v>21</v>
      </c>
      <c r="E338">
        <v>1</v>
      </c>
      <c r="F338" s="1" t="s">
        <v>222</v>
      </c>
      <c r="G338" t="s">
        <v>101</v>
      </c>
      <c r="H338">
        <v>115</v>
      </c>
      <c r="I338" t="s">
        <v>65</v>
      </c>
      <c r="J338" t="s">
        <v>66</v>
      </c>
      <c r="K338" t="s">
        <v>66</v>
      </c>
      <c r="L338" t="s">
        <v>195</v>
      </c>
      <c r="M338" s="11">
        <v>220.63</v>
      </c>
      <c r="N338" s="9">
        <v>250.75</v>
      </c>
      <c r="O338" s="8">
        <v>0.1</v>
      </c>
      <c r="P338" s="9">
        <f t="shared" si="7"/>
        <v>2206.2999999999997</v>
      </c>
    </row>
    <row r="339" spans="1:16" x14ac:dyDescent="0.3">
      <c r="A339">
        <v>104</v>
      </c>
      <c r="B339" t="s">
        <v>237</v>
      </c>
      <c r="C339" t="s">
        <v>76</v>
      </c>
      <c r="D339" t="s">
        <v>21</v>
      </c>
      <c r="E339">
        <v>1</v>
      </c>
      <c r="F339" s="1" t="s">
        <v>222</v>
      </c>
      <c r="G339" t="s">
        <v>133</v>
      </c>
      <c r="H339" t="s">
        <v>64</v>
      </c>
      <c r="I339" t="s">
        <v>65</v>
      </c>
      <c r="J339" t="s">
        <v>66</v>
      </c>
      <c r="K339" t="s">
        <v>66</v>
      </c>
      <c r="L339" t="s">
        <v>196</v>
      </c>
      <c r="M339" s="11">
        <v>236.84</v>
      </c>
      <c r="N339" s="9">
        <v>269.25</v>
      </c>
      <c r="O339" s="8">
        <v>0.1</v>
      </c>
      <c r="P339" s="9">
        <f t="shared" si="7"/>
        <v>2368.4</v>
      </c>
    </row>
    <row r="340" spans="1:16" x14ac:dyDescent="0.3">
      <c r="A340">
        <v>105</v>
      </c>
      <c r="B340" t="s">
        <v>237</v>
      </c>
      <c r="C340" t="s">
        <v>76</v>
      </c>
      <c r="D340" t="s">
        <v>21</v>
      </c>
      <c r="E340">
        <v>1</v>
      </c>
      <c r="F340" s="1" t="s">
        <v>246</v>
      </c>
      <c r="G340" t="s">
        <v>68</v>
      </c>
      <c r="H340">
        <v>115</v>
      </c>
      <c r="I340" t="s">
        <v>107</v>
      </c>
      <c r="J340" t="s">
        <v>66</v>
      </c>
      <c r="K340" t="s">
        <v>66</v>
      </c>
      <c r="L340" t="s">
        <v>197</v>
      </c>
      <c r="M340" s="11">
        <v>208.12</v>
      </c>
      <c r="N340" s="9">
        <v>236.5</v>
      </c>
      <c r="O340" s="8">
        <v>0.1</v>
      </c>
      <c r="P340" s="9">
        <f t="shared" si="7"/>
        <v>2081.1999999999998</v>
      </c>
    </row>
    <row r="341" spans="1:16" x14ac:dyDescent="0.3">
      <c r="A341">
        <v>106</v>
      </c>
      <c r="B341" t="s">
        <v>237</v>
      </c>
      <c r="C341" t="s">
        <v>76</v>
      </c>
      <c r="D341" t="s">
        <v>21</v>
      </c>
      <c r="E341">
        <v>1</v>
      </c>
      <c r="F341" s="1" t="s">
        <v>247</v>
      </c>
      <c r="G341" t="s">
        <v>68</v>
      </c>
      <c r="H341">
        <v>115</v>
      </c>
      <c r="I341" t="s">
        <v>65</v>
      </c>
      <c r="J341" t="s">
        <v>66</v>
      </c>
      <c r="K341" t="s">
        <v>66</v>
      </c>
      <c r="L341" t="s">
        <v>198</v>
      </c>
      <c r="M341" s="11">
        <v>171.5</v>
      </c>
      <c r="N341" s="9">
        <v>195</v>
      </c>
      <c r="O341" s="8">
        <v>0.1</v>
      </c>
      <c r="P341" s="9">
        <f t="shared" si="7"/>
        <v>1715</v>
      </c>
    </row>
    <row r="342" spans="1:16" x14ac:dyDescent="0.3">
      <c r="A342">
        <v>127</v>
      </c>
      <c r="B342" t="s">
        <v>251</v>
      </c>
      <c r="C342" t="s">
        <v>261</v>
      </c>
      <c r="D342" t="s">
        <v>21</v>
      </c>
      <c r="E342">
        <v>1</v>
      </c>
      <c r="F342" s="1" t="s">
        <v>222</v>
      </c>
      <c r="G342" t="s">
        <v>68</v>
      </c>
      <c r="H342">
        <v>115</v>
      </c>
      <c r="I342" t="s">
        <v>105</v>
      </c>
      <c r="J342" t="s">
        <v>66</v>
      </c>
      <c r="K342" t="s">
        <v>66</v>
      </c>
      <c r="L342" t="s">
        <v>265</v>
      </c>
      <c r="M342" s="11">
        <v>127</v>
      </c>
      <c r="N342" s="9">
        <v>144.35</v>
      </c>
      <c r="O342" s="8">
        <v>0.1</v>
      </c>
      <c r="P342" s="9">
        <f t="shared" si="7"/>
        <v>1270</v>
      </c>
    </row>
    <row r="343" spans="1:16" x14ac:dyDescent="0.3">
      <c r="A343">
        <v>184</v>
      </c>
      <c r="B343" t="s">
        <v>251</v>
      </c>
      <c r="C343" t="s">
        <v>76</v>
      </c>
      <c r="D343" t="s">
        <v>21</v>
      </c>
      <c r="E343">
        <v>1</v>
      </c>
      <c r="F343" s="1" t="s">
        <v>222</v>
      </c>
      <c r="G343" t="s">
        <v>72</v>
      </c>
      <c r="H343">
        <v>115</v>
      </c>
      <c r="I343" t="s">
        <v>107</v>
      </c>
      <c r="J343" t="s">
        <v>66</v>
      </c>
      <c r="K343" t="s">
        <v>66</v>
      </c>
      <c r="L343" t="s">
        <v>345</v>
      </c>
      <c r="M343" s="11">
        <v>154.81</v>
      </c>
      <c r="N343" s="9">
        <v>176</v>
      </c>
      <c r="O343" s="8">
        <v>0.1</v>
      </c>
      <c r="P343" s="9">
        <f t="shared" si="7"/>
        <v>1548.1</v>
      </c>
    </row>
    <row r="344" spans="1:16" x14ac:dyDescent="0.3">
      <c r="A344">
        <v>185</v>
      </c>
      <c r="B344" t="s">
        <v>251</v>
      </c>
      <c r="C344" t="s">
        <v>76</v>
      </c>
      <c r="D344" t="s">
        <v>21</v>
      </c>
      <c r="E344">
        <v>1</v>
      </c>
      <c r="F344" s="1" t="s">
        <v>346</v>
      </c>
      <c r="G344" t="s">
        <v>72</v>
      </c>
      <c r="H344">
        <v>115</v>
      </c>
      <c r="I344" t="s">
        <v>107</v>
      </c>
      <c r="J344" t="s">
        <v>66</v>
      </c>
      <c r="K344" t="s">
        <v>66</v>
      </c>
      <c r="L344" t="s">
        <v>347</v>
      </c>
      <c r="M344" s="11">
        <v>240.09</v>
      </c>
      <c r="N344" s="9">
        <v>273</v>
      </c>
      <c r="O344" s="8">
        <v>0.1</v>
      </c>
      <c r="P344" s="9">
        <f t="shared" si="7"/>
        <v>2400.9</v>
      </c>
    </row>
    <row r="345" spans="1:16" x14ac:dyDescent="0.3">
      <c r="A345">
        <v>195</v>
      </c>
      <c r="B345" t="s">
        <v>251</v>
      </c>
      <c r="C345" t="s">
        <v>361</v>
      </c>
      <c r="D345" t="s">
        <v>21</v>
      </c>
      <c r="E345">
        <v>1</v>
      </c>
      <c r="F345" s="1" t="s">
        <v>222</v>
      </c>
      <c r="G345" t="s">
        <v>68</v>
      </c>
      <c r="H345">
        <v>115</v>
      </c>
      <c r="I345" t="s">
        <v>105</v>
      </c>
      <c r="J345" t="s">
        <v>66</v>
      </c>
      <c r="K345" t="s">
        <v>66</v>
      </c>
      <c r="L345" t="s">
        <v>363</v>
      </c>
      <c r="M345" s="11">
        <v>106.61</v>
      </c>
      <c r="N345" s="9">
        <v>121.15</v>
      </c>
      <c r="O345" s="8">
        <v>0.1</v>
      </c>
      <c r="P345" s="9">
        <f t="shared" si="7"/>
        <v>1066.0999999999999</v>
      </c>
    </row>
    <row r="346" spans="1:16" x14ac:dyDescent="0.3">
      <c r="A346">
        <v>98</v>
      </c>
      <c r="B346" t="s">
        <v>237</v>
      </c>
      <c r="C346" t="s">
        <v>76</v>
      </c>
      <c r="D346" t="s">
        <v>21</v>
      </c>
      <c r="E346">
        <v>1</v>
      </c>
      <c r="F346" s="1" t="s">
        <v>234</v>
      </c>
      <c r="G346" t="s">
        <v>92</v>
      </c>
      <c r="H346">
        <v>115</v>
      </c>
      <c r="I346" t="s">
        <v>69</v>
      </c>
      <c r="J346" t="s">
        <v>66</v>
      </c>
      <c r="K346" t="s">
        <v>66</v>
      </c>
      <c r="L346" t="s">
        <v>190</v>
      </c>
      <c r="M346" s="11">
        <v>106.15</v>
      </c>
      <c r="N346" s="9">
        <v>120.65</v>
      </c>
      <c r="O346" s="8">
        <v>9.0909090909090912E-2</v>
      </c>
      <c r="P346" s="9">
        <f t="shared" si="7"/>
        <v>1167.6500000000001</v>
      </c>
    </row>
    <row r="347" spans="1:16" x14ac:dyDescent="0.3">
      <c r="A347">
        <v>99</v>
      </c>
      <c r="B347" t="s">
        <v>237</v>
      </c>
      <c r="C347" t="s">
        <v>76</v>
      </c>
      <c r="D347" t="s">
        <v>21</v>
      </c>
      <c r="E347">
        <v>1</v>
      </c>
      <c r="F347" s="1" t="s">
        <v>245</v>
      </c>
      <c r="G347" t="s">
        <v>120</v>
      </c>
      <c r="H347">
        <v>115</v>
      </c>
      <c r="I347" t="s">
        <v>65</v>
      </c>
      <c r="J347" t="s">
        <v>66</v>
      </c>
      <c r="K347" t="s">
        <v>66</v>
      </c>
      <c r="L347" t="s">
        <v>191</v>
      </c>
      <c r="M347" s="11">
        <v>146.93</v>
      </c>
      <c r="N347" s="9">
        <v>167</v>
      </c>
      <c r="O347" s="8">
        <v>9.0909090909090912E-2</v>
      </c>
      <c r="P347" s="9">
        <f t="shared" si="7"/>
        <v>1616.23</v>
      </c>
    </row>
    <row r="348" spans="1:16" x14ac:dyDescent="0.3">
      <c r="A348">
        <v>91</v>
      </c>
      <c r="B348" t="s">
        <v>237</v>
      </c>
      <c r="C348" t="s">
        <v>76</v>
      </c>
      <c r="D348" t="s">
        <v>21</v>
      </c>
      <c r="E348">
        <v>1</v>
      </c>
      <c r="F348" s="1" t="s">
        <v>221</v>
      </c>
      <c r="G348" t="s">
        <v>68</v>
      </c>
      <c r="H348">
        <v>115</v>
      </c>
      <c r="I348" t="s">
        <v>69</v>
      </c>
      <c r="J348" t="s">
        <v>66</v>
      </c>
      <c r="K348" t="s">
        <v>66</v>
      </c>
      <c r="L348" t="s">
        <v>183</v>
      </c>
      <c r="M348" s="11">
        <v>191.89</v>
      </c>
      <c r="N348" s="9">
        <v>218.25</v>
      </c>
      <c r="O348" s="8">
        <v>8.3333333333333329E-2</v>
      </c>
      <c r="P348" s="9">
        <f t="shared" si="7"/>
        <v>2302.6799999999998</v>
      </c>
    </row>
    <row r="349" spans="1:16" x14ac:dyDescent="0.3">
      <c r="A349">
        <v>92</v>
      </c>
      <c r="B349" t="s">
        <v>237</v>
      </c>
      <c r="C349" t="s">
        <v>76</v>
      </c>
      <c r="D349" t="s">
        <v>21</v>
      </c>
      <c r="E349">
        <v>1</v>
      </c>
      <c r="F349" s="1" t="s">
        <v>221</v>
      </c>
      <c r="G349" t="s">
        <v>68</v>
      </c>
      <c r="H349">
        <v>115</v>
      </c>
      <c r="I349" t="s">
        <v>69</v>
      </c>
      <c r="J349" t="s">
        <v>66</v>
      </c>
      <c r="K349" t="s">
        <v>66</v>
      </c>
      <c r="L349" t="s">
        <v>184</v>
      </c>
      <c r="M349" s="11">
        <v>142.76</v>
      </c>
      <c r="N349" s="9">
        <v>162.25</v>
      </c>
      <c r="O349" s="8">
        <v>8.3333333333333329E-2</v>
      </c>
      <c r="P349" s="9">
        <f t="shared" si="7"/>
        <v>1713.12</v>
      </c>
    </row>
    <row r="350" spans="1:16" x14ac:dyDescent="0.3">
      <c r="A350">
        <v>93</v>
      </c>
      <c r="B350" t="s">
        <v>237</v>
      </c>
      <c r="C350" t="s">
        <v>76</v>
      </c>
      <c r="D350" t="s">
        <v>21</v>
      </c>
      <c r="E350">
        <v>1</v>
      </c>
      <c r="F350" s="1" t="s">
        <v>221</v>
      </c>
      <c r="G350" t="s">
        <v>120</v>
      </c>
      <c r="H350">
        <v>230</v>
      </c>
      <c r="I350" t="s">
        <v>65</v>
      </c>
      <c r="J350" t="s">
        <v>66</v>
      </c>
      <c r="K350" t="s">
        <v>66</v>
      </c>
      <c r="L350" t="s">
        <v>185</v>
      </c>
      <c r="M350" s="11">
        <v>208.12</v>
      </c>
      <c r="N350" s="9">
        <v>236.5</v>
      </c>
      <c r="O350" s="8">
        <v>8.3333333333333329E-2</v>
      </c>
      <c r="P350" s="9">
        <f t="shared" si="7"/>
        <v>2497.44</v>
      </c>
    </row>
    <row r="351" spans="1:16" x14ac:dyDescent="0.3">
      <c r="A351">
        <v>94</v>
      </c>
      <c r="B351" t="s">
        <v>237</v>
      </c>
      <c r="C351" t="s">
        <v>76</v>
      </c>
      <c r="D351" t="s">
        <v>21</v>
      </c>
      <c r="E351">
        <v>1</v>
      </c>
      <c r="F351" s="1" t="s">
        <v>221</v>
      </c>
      <c r="G351" t="s">
        <v>72</v>
      </c>
      <c r="H351">
        <v>115</v>
      </c>
      <c r="I351" t="s">
        <v>65</v>
      </c>
      <c r="J351" t="s">
        <v>66</v>
      </c>
      <c r="K351" t="s">
        <v>66</v>
      </c>
      <c r="L351" t="s">
        <v>186</v>
      </c>
      <c r="M351" s="11">
        <v>167.33</v>
      </c>
      <c r="N351" s="9">
        <v>190.25</v>
      </c>
      <c r="O351" s="8">
        <v>8.3333333333333329E-2</v>
      </c>
      <c r="P351" s="9">
        <f t="shared" si="7"/>
        <v>2007.9600000000003</v>
      </c>
    </row>
    <row r="352" spans="1:16" x14ac:dyDescent="0.3">
      <c r="A352">
        <v>95</v>
      </c>
      <c r="B352" t="s">
        <v>237</v>
      </c>
      <c r="C352" t="s">
        <v>76</v>
      </c>
      <c r="D352" t="s">
        <v>21</v>
      </c>
      <c r="E352">
        <v>1</v>
      </c>
      <c r="F352" s="1" t="s">
        <v>221</v>
      </c>
      <c r="G352" t="s">
        <v>72</v>
      </c>
      <c r="H352" t="s">
        <v>86</v>
      </c>
      <c r="I352" t="s">
        <v>65</v>
      </c>
      <c r="J352" t="s">
        <v>66</v>
      </c>
      <c r="K352" t="s">
        <v>66</v>
      </c>
      <c r="L352" t="s">
        <v>187</v>
      </c>
      <c r="M352" s="11">
        <v>285.52</v>
      </c>
      <c r="N352" s="9">
        <v>324.5</v>
      </c>
      <c r="O352" s="8">
        <v>8.3333333333333329E-2</v>
      </c>
      <c r="P352" s="9">
        <f t="shared" si="7"/>
        <v>3426.24</v>
      </c>
    </row>
    <row r="353" spans="1:16" x14ac:dyDescent="0.3">
      <c r="A353">
        <v>96</v>
      </c>
      <c r="B353" t="s">
        <v>237</v>
      </c>
      <c r="C353" t="s">
        <v>76</v>
      </c>
      <c r="D353" t="s">
        <v>21</v>
      </c>
      <c r="E353">
        <v>1</v>
      </c>
      <c r="F353" s="1" t="s">
        <v>221</v>
      </c>
      <c r="G353" t="s">
        <v>133</v>
      </c>
      <c r="H353">
        <v>460</v>
      </c>
      <c r="I353" t="s">
        <v>65</v>
      </c>
      <c r="J353" t="s">
        <v>66</v>
      </c>
      <c r="K353" t="s">
        <v>66</v>
      </c>
      <c r="L353" t="s">
        <v>188</v>
      </c>
      <c r="M353" s="11">
        <v>203.94</v>
      </c>
      <c r="N353" s="9">
        <v>231.75</v>
      </c>
      <c r="O353" s="8">
        <v>8.3333333333333329E-2</v>
      </c>
      <c r="P353" s="9">
        <f t="shared" si="7"/>
        <v>2447.2800000000002</v>
      </c>
    </row>
    <row r="354" spans="1:16" x14ac:dyDescent="0.3">
      <c r="A354">
        <v>97</v>
      </c>
      <c r="B354" t="s">
        <v>237</v>
      </c>
      <c r="C354" t="s">
        <v>76</v>
      </c>
      <c r="D354" t="s">
        <v>21</v>
      </c>
      <c r="E354">
        <v>1</v>
      </c>
      <c r="F354" s="1" t="s">
        <v>221</v>
      </c>
      <c r="G354" t="s">
        <v>133</v>
      </c>
      <c r="H354">
        <v>460</v>
      </c>
      <c r="I354" t="s">
        <v>69</v>
      </c>
      <c r="J354" t="s">
        <v>66</v>
      </c>
      <c r="K354" t="s">
        <v>66</v>
      </c>
      <c r="L354" t="s">
        <v>189</v>
      </c>
      <c r="M354" s="11">
        <v>200.23</v>
      </c>
      <c r="N354" s="9">
        <v>227.75</v>
      </c>
      <c r="O354" s="8">
        <v>8.3333333333333329E-2</v>
      </c>
      <c r="P354" s="9">
        <f t="shared" si="7"/>
        <v>2402.7600000000002</v>
      </c>
    </row>
    <row r="355" spans="1:16" x14ac:dyDescent="0.3">
      <c r="A355">
        <v>125</v>
      </c>
      <c r="B355" t="s">
        <v>251</v>
      </c>
      <c r="C355" t="s">
        <v>261</v>
      </c>
      <c r="D355" t="s">
        <v>21</v>
      </c>
      <c r="E355">
        <v>1</v>
      </c>
      <c r="F355" s="1" t="s">
        <v>221</v>
      </c>
      <c r="G355" t="s">
        <v>68</v>
      </c>
      <c r="H355">
        <v>115</v>
      </c>
      <c r="I355" t="s">
        <v>105</v>
      </c>
      <c r="J355" t="s">
        <v>66</v>
      </c>
      <c r="K355" t="s">
        <v>66</v>
      </c>
      <c r="L355" t="s">
        <v>263</v>
      </c>
      <c r="M355" s="11">
        <v>114.02</v>
      </c>
      <c r="N355" s="9">
        <v>129.6</v>
      </c>
      <c r="O355" s="8">
        <v>8.3333333333333329E-2</v>
      </c>
      <c r="P355" s="9">
        <f t="shared" si="7"/>
        <v>1368.24</v>
      </c>
    </row>
    <row r="356" spans="1:16" x14ac:dyDescent="0.3">
      <c r="A356">
        <v>126</v>
      </c>
      <c r="B356" t="s">
        <v>251</v>
      </c>
      <c r="C356" t="s">
        <v>261</v>
      </c>
      <c r="D356" t="s">
        <v>21</v>
      </c>
      <c r="E356">
        <v>1</v>
      </c>
      <c r="F356" s="1" t="s">
        <v>221</v>
      </c>
      <c r="G356" t="s">
        <v>68</v>
      </c>
      <c r="H356">
        <v>115</v>
      </c>
      <c r="I356" t="s">
        <v>105</v>
      </c>
      <c r="J356" t="s">
        <v>66</v>
      </c>
      <c r="K356" t="s">
        <v>66</v>
      </c>
      <c r="L356" t="s">
        <v>264</v>
      </c>
      <c r="M356" s="11">
        <v>130.25</v>
      </c>
      <c r="N356" s="9">
        <v>148.05000000000001</v>
      </c>
      <c r="O356" s="8">
        <v>8.3333333333333329E-2</v>
      </c>
      <c r="P356" s="9">
        <f t="shared" si="7"/>
        <v>1563</v>
      </c>
    </row>
    <row r="357" spans="1:16" x14ac:dyDescent="0.3">
      <c r="A357">
        <v>182</v>
      </c>
      <c r="B357" t="s">
        <v>251</v>
      </c>
      <c r="C357" t="s">
        <v>76</v>
      </c>
      <c r="D357" t="s">
        <v>21</v>
      </c>
      <c r="E357">
        <v>1</v>
      </c>
      <c r="F357" s="1" t="s">
        <v>221</v>
      </c>
      <c r="G357" t="s">
        <v>68</v>
      </c>
      <c r="H357" t="s">
        <v>86</v>
      </c>
      <c r="I357" t="s">
        <v>105</v>
      </c>
      <c r="J357" t="s">
        <v>66</v>
      </c>
      <c r="K357" t="s">
        <v>66</v>
      </c>
      <c r="L357" t="s">
        <v>342</v>
      </c>
      <c r="M357" s="11">
        <v>272.54000000000002</v>
      </c>
      <c r="N357" s="9">
        <v>309.75</v>
      </c>
      <c r="O357" s="8">
        <v>8.3333333333333329E-2</v>
      </c>
      <c r="P357" s="9">
        <f t="shared" si="7"/>
        <v>3270.4800000000005</v>
      </c>
    </row>
    <row r="358" spans="1:16" x14ac:dyDescent="0.3">
      <c r="A358">
        <v>183</v>
      </c>
      <c r="B358" t="s">
        <v>251</v>
      </c>
      <c r="C358" t="s">
        <v>76</v>
      </c>
      <c r="D358" t="s">
        <v>21</v>
      </c>
      <c r="E358">
        <v>1</v>
      </c>
      <c r="F358" s="1" t="s">
        <v>343</v>
      </c>
      <c r="G358" t="s">
        <v>68</v>
      </c>
      <c r="H358">
        <v>115</v>
      </c>
      <c r="I358" t="s">
        <v>105</v>
      </c>
      <c r="J358" t="s">
        <v>66</v>
      </c>
      <c r="K358" t="s">
        <v>66</v>
      </c>
      <c r="L358" t="s">
        <v>344</v>
      </c>
      <c r="M358" s="11">
        <v>252.61</v>
      </c>
      <c r="N358" s="9">
        <v>287.25</v>
      </c>
      <c r="O358" s="8">
        <v>8.3333333333333329E-2</v>
      </c>
      <c r="P358" s="9">
        <f t="shared" si="7"/>
        <v>3031.32</v>
      </c>
    </row>
    <row r="359" spans="1:16" x14ac:dyDescent="0.3">
      <c r="A359">
        <v>194</v>
      </c>
      <c r="B359" t="s">
        <v>251</v>
      </c>
      <c r="C359" t="s">
        <v>361</v>
      </c>
      <c r="D359" t="s">
        <v>21</v>
      </c>
      <c r="E359">
        <v>1</v>
      </c>
      <c r="F359" s="1" t="s">
        <v>221</v>
      </c>
      <c r="G359" t="s">
        <v>68</v>
      </c>
      <c r="H359">
        <v>115</v>
      </c>
      <c r="I359" t="s">
        <v>105</v>
      </c>
      <c r="J359" t="s">
        <v>66</v>
      </c>
      <c r="K359" t="s">
        <v>66</v>
      </c>
      <c r="L359" t="s">
        <v>362</v>
      </c>
      <c r="M359" s="11">
        <v>93.63</v>
      </c>
      <c r="N359" s="9">
        <v>106.4</v>
      </c>
      <c r="O359" s="8">
        <v>8.3333333333333329E-2</v>
      </c>
      <c r="P359" s="9">
        <f t="shared" si="7"/>
        <v>1123.56</v>
      </c>
    </row>
    <row r="360" spans="1:16" x14ac:dyDescent="0.3">
      <c r="A360">
        <v>80</v>
      </c>
      <c r="B360" t="s">
        <v>237</v>
      </c>
      <c r="C360" t="s">
        <v>76</v>
      </c>
      <c r="D360" t="s">
        <v>21</v>
      </c>
      <c r="E360">
        <v>1</v>
      </c>
      <c r="F360" s="1" t="s">
        <v>220</v>
      </c>
      <c r="G360" t="s">
        <v>68</v>
      </c>
      <c r="H360">
        <v>115</v>
      </c>
      <c r="I360" t="s">
        <v>69</v>
      </c>
      <c r="J360" t="s">
        <v>66</v>
      </c>
      <c r="K360" t="s">
        <v>66</v>
      </c>
      <c r="L360" t="s">
        <v>172</v>
      </c>
      <c r="M360" s="11">
        <v>155.27000000000001</v>
      </c>
      <c r="N360" s="9">
        <v>176.5</v>
      </c>
      <c r="O360" s="8">
        <v>6.6666666666666666E-2</v>
      </c>
      <c r="P360" s="9">
        <f t="shared" si="7"/>
        <v>2329.0500000000002</v>
      </c>
    </row>
    <row r="361" spans="1:16" x14ac:dyDescent="0.3">
      <c r="A361">
        <v>81</v>
      </c>
      <c r="B361" t="s">
        <v>237</v>
      </c>
      <c r="C361" t="s">
        <v>76</v>
      </c>
      <c r="D361" t="s">
        <v>21</v>
      </c>
      <c r="E361">
        <v>1</v>
      </c>
      <c r="F361" s="1" t="s">
        <v>220</v>
      </c>
      <c r="G361" t="s">
        <v>120</v>
      </c>
      <c r="H361" t="s">
        <v>86</v>
      </c>
      <c r="I361" t="s">
        <v>105</v>
      </c>
      <c r="J361" t="s">
        <v>66</v>
      </c>
      <c r="K361" t="s">
        <v>66</v>
      </c>
      <c r="L361" t="s">
        <v>173</v>
      </c>
      <c r="M361" s="11">
        <v>122.36</v>
      </c>
      <c r="N361" s="9">
        <v>139.05000000000001</v>
      </c>
      <c r="O361" s="8">
        <v>6.6666666666666666E-2</v>
      </c>
      <c r="P361" s="9">
        <f t="shared" si="7"/>
        <v>1835.4</v>
      </c>
    </row>
    <row r="362" spans="1:16" x14ac:dyDescent="0.3">
      <c r="A362">
        <v>82</v>
      </c>
      <c r="B362" t="s">
        <v>237</v>
      </c>
      <c r="C362" t="s">
        <v>76</v>
      </c>
      <c r="D362" t="s">
        <v>21</v>
      </c>
      <c r="E362">
        <v>1</v>
      </c>
      <c r="F362" s="1" t="s">
        <v>220</v>
      </c>
      <c r="G362" t="s">
        <v>72</v>
      </c>
      <c r="H362">
        <v>115</v>
      </c>
      <c r="I362" t="s">
        <v>65</v>
      </c>
      <c r="J362" t="s">
        <v>66</v>
      </c>
      <c r="K362" t="s">
        <v>66</v>
      </c>
      <c r="L362" t="s">
        <v>174</v>
      </c>
      <c r="M362" s="11">
        <v>179.84</v>
      </c>
      <c r="N362" s="9">
        <v>204.5</v>
      </c>
      <c r="O362" s="8">
        <v>6.6666666666666666E-2</v>
      </c>
      <c r="P362" s="9">
        <f t="shared" si="7"/>
        <v>2697.6</v>
      </c>
    </row>
    <row r="363" spans="1:16" x14ac:dyDescent="0.3">
      <c r="A363">
        <v>83</v>
      </c>
      <c r="B363" t="s">
        <v>237</v>
      </c>
      <c r="C363" t="s">
        <v>76</v>
      </c>
      <c r="D363" t="s">
        <v>21</v>
      </c>
      <c r="E363">
        <v>1</v>
      </c>
      <c r="F363" s="1" t="s">
        <v>220</v>
      </c>
      <c r="G363" t="s">
        <v>72</v>
      </c>
      <c r="H363">
        <v>115</v>
      </c>
      <c r="I363" t="s">
        <v>69</v>
      </c>
      <c r="J363" t="s">
        <v>66</v>
      </c>
      <c r="K363" t="s">
        <v>66</v>
      </c>
      <c r="L363" t="s">
        <v>175</v>
      </c>
      <c r="M363" s="11">
        <v>277.63</v>
      </c>
      <c r="N363" s="9">
        <v>315.5</v>
      </c>
      <c r="O363" s="8">
        <v>6.6666666666666666E-2</v>
      </c>
      <c r="P363" s="9">
        <f t="shared" si="7"/>
        <v>4164.45</v>
      </c>
    </row>
    <row r="364" spans="1:16" x14ac:dyDescent="0.3">
      <c r="A364">
        <v>84</v>
      </c>
      <c r="B364" t="s">
        <v>237</v>
      </c>
      <c r="C364" t="s">
        <v>76</v>
      </c>
      <c r="D364" t="s">
        <v>21</v>
      </c>
      <c r="E364">
        <v>1</v>
      </c>
      <c r="F364" s="1" t="s">
        <v>220</v>
      </c>
      <c r="G364" t="s">
        <v>72</v>
      </c>
      <c r="H364">
        <v>460</v>
      </c>
      <c r="I364" t="s">
        <v>65</v>
      </c>
      <c r="J364" t="s">
        <v>66</v>
      </c>
      <c r="K364" t="s">
        <v>66</v>
      </c>
      <c r="L364" t="s">
        <v>176</v>
      </c>
      <c r="M364" s="11">
        <v>163.15</v>
      </c>
      <c r="N364" s="9">
        <v>185.5</v>
      </c>
      <c r="O364" s="8">
        <v>6.6666666666666666E-2</v>
      </c>
      <c r="P364" s="9">
        <f t="shared" si="7"/>
        <v>2447.25</v>
      </c>
    </row>
    <row r="365" spans="1:16" x14ac:dyDescent="0.3">
      <c r="A365">
        <v>85</v>
      </c>
      <c r="B365" t="s">
        <v>237</v>
      </c>
      <c r="C365" t="s">
        <v>76</v>
      </c>
      <c r="D365" t="s">
        <v>21</v>
      </c>
      <c r="E365">
        <v>1</v>
      </c>
      <c r="F365" s="1" t="s">
        <v>220</v>
      </c>
      <c r="G365" t="s">
        <v>101</v>
      </c>
      <c r="H365">
        <v>115</v>
      </c>
      <c r="I365" t="s">
        <v>65</v>
      </c>
      <c r="J365" t="s">
        <v>66</v>
      </c>
      <c r="K365" t="s">
        <v>66</v>
      </c>
      <c r="L365" t="s">
        <v>177</v>
      </c>
      <c r="M365" s="11">
        <v>139.05000000000001</v>
      </c>
      <c r="N365" s="9">
        <v>158.25</v>
      </c>
      <c r="O365" s="8">
        <v>6.6666666666666666E-2</v>
      </c>
      <c r="P365" s="9">
        <f t="shared" si="7"/>
        <v>2085.75</v>
      </c>
    </row>
    <row r="366" spans="1:16" x14ac:dyDescent="0.3">
      <c r="A366">
        <v>86</v>
      </c>
      <c r="B366" t="s">
        <v>237</v>
      </c>
      <c r="C366" t="s">
        <v>76</v>
      </c>
      <c r="D366" t="s">
        <v>21</v>
      </c>
      <c r="E366">
        <v>1</v>
      </c>
      <c r="F366" s="1" t="s">
        <v>220</v>
      </c>
      <c r="G366" t="s">
        <v>101</v>
      </c>
      <c r="H366" t="s">
        <v>102</v>
      </c>
      <c r="I366" t="s">
        <v>69</v>
      </c>
      <c r="J366" t="s">
        <v>66</v>
      </c>
      <c r="K366" t="s">
        <v>66</v>
      </c>
      <c r="L366" t="s">
        <v>178</v>
      </c>
      <c r="M366" s="11">
        <v>126.54</v>
      </c>
      <c r="N366" s="9">
        <v>143.80000000000001</v>
      </c>
      <c r="O366" s="8">
        <v>6.6666666666666666E-2</v>
      </c>
      <c r="P366" s="9">
        <f t="shared" si="7"/>
        <v>1898.1000000000001</v>
      </c>
    </row>
    <row r="367" spans="1:16" x14ac:dyDescent="0.3">
      <c r="A367">
        <v>87</v>
      </c>
      <c r="B367" t="s">
        <v>237</v>
      </c>
      <c r="C367" t="s">
        <v>76</v>
      </c>
      <c r="D367" t="s">
        <v>21</v>
      </c>
      <c r="E367">
        <v>1</v>
      </c>
      <c r="F367" s="1" t="s">
        <v>220</v>
      </c>
      <c r="G367" t="s">
        <v>133</v>
      </c>
      <c r="H367" t="s">
        <v>86</v>
      </c>
      <c r="I367" t="s">
        <v>65</v>
      </c>
      <c r="J367" t="s">
        <v>66</v>
      </c>
      <c r="K367" t="s">
        <v>66</v>
      </c>
      <c r="L367" t="s">
        <v>179</v>
      </c>
      <c r="M367" s="11">
        <v>203.94</v>
      </c>
      <c r="N367" s="9">
        <v>231.75</v>
      </c>
      <c r="O367" s="8">
        <v>6.6666666666666666E-2</v>
      </c>
      <c r="P367" s="9">
        <f t="shared" si="7"/>
        <v>3059.1</v>
      </c>
    </row>
    <row r="368" spans="1:16" x14ac:dyDescent="0.3">
      <c r="A368">
        <v>88</v>
      </c>
      <c r="B368" t="s">
        <v>237</v>
      </c>
      <c r="C368" t="s">
        <v>76</v>
      </c>
      <c r="D368" t="s">
        <v>21</v>
      </c>
      <c r="E368">
        <v>1</v>
      </c>
      <c r="F368" s="1" t="s">
        <v>220</v>
      </c>
      <c r="G368" t="s">
        <v>133</v>
      </c>
      <c r="H368" t="s">
        <v>86</v>
      </c>
      <c r="I368" t="s">
        <v>69</v>
      </c>
      <c r="J368" t="s">
        <v>66</v>
      </c>
      <c r="K368" t="s">
        <v>66</v>
      </c>
      <c r="L368" t="s">
        <v>180</v>
      </c>
      <c r="M368" s="11">
        <v>167.33</v>
      </c>
      <c r="N368" s="9">
        <v>190.25</v>
      </c>
      <c r="O368" s="8">
        <v>6.6666666666666666E-2</v>
      </c>
      <c r="P368" s="9">
        <f t="shared" si="7"/>
        <v>2509.9500000000003</v>
      </c>
    </row>
    <row r="369" spans="1:16" x14ac:dyDescent="0.3">
      <c r="A369">
        <v>89</v>
      </c>
      <c r="B369" t="s">
        <v>237</v>
      </c>
      <c r="C369" t="s">
        <v>76</v>
      </c>
      <c r="D369" t="s">
        <v>21</v>
      </c>
      <c r="E369">
        <v>1</v>
      </c>
      <c r="F369" s="1" t="s">
        <v>220</v>
      </c>
      <c r="G369" t="s">
        <v>133</v>
      </c>
      <c r="H369" t="s">
        <v>74</v>
      </c>
      <c r="I369" t="s">
        <v>69</v>
      </c>
      <c r="J369" t="s">
        <v>66</v>
      </c>
      <c r="K369" t="s">
        <v>66</v>
      </c>
      <c r="L369" t="s">
        <v>181</v>
      </c>
      <c r="M369" s="11">
        <v>271.92</v>
      </c>
      <c r="N369" s="9">
        <v>309</v>
      </c>
      <c r="O369" s="8">
        <v>6.6666666666666666E-2</v>
      </c>
      <c r="P369" s="9">
        <f t="shared" si="7"/>
        <v>4078.8</v>
      </c>
    </row>
    <row r="370" spans="1:16" x14ac:dyDescent="0.3">
      <c r="A370">
        <v>90</v>
      </c>
      <c r="B370" t="s">
        <v>237</v>
      </c>
      <c r="C370" t="s">
        <v>76</v>
      </c>
      <c r="D370" t="s">
        <v>21</v>
      </c>
      <c r="E370">
        <v>1</v>
      </c>
      <c r="F370" s="1" t="s">
        <v>220</v>
      </c>
      <c r="G370" t="s">
        <v>133</v>
      </c>
      <c r="H370" t="s">
        <v>170</v>
      </c>
      <c r="I370" t="s">
        <v>69</v>
      </c>
      <c r="J370" t="s">
        <v>66</v>
      </c>
      <c r="K370" t="s">
        <v>66</v>
      </c>
      <c r="L370" t="s">
        <v>182</v>
      </c>
      <c r="M370" s="11">
        <v>228.51</v>
      </c>
      <c r="N370" s="9">
        <v>259.75</v>
      </c>
      <c r="O370" s="8">
        <v>6.6666666666666666E-2</v>
      </c>
      <c r="P370" s="9">
        <f t="shared" si="7"/>
        <v>3427.65</v>
      </c>
    </row>
    <row r="371" spans="1:16" x14ac:dyDescent="0.3">
      <c r="A371">
        <v>124</v>
      </c>
      <c r="B371" t="s">
        <v>251</v>
      </c>
      <c r="C371" t="s">
        <v>261</v>
      </c>
      <c r="D371" t="s">
        <v>21</v>
      </c>
      <c r="E371">
        <v>1</v>
      </c>
      <c r="F371" s="1" t="s">
        <v>220</v>
      </c>
      <c r="G371" t="s">
        <v>97</v>
      </c>
      <c r="H371">
        <v>115</v>
      </c>
      <c r="I371" t="s">
        <v>105</v>
      </c>
      <c r="J371" t="s">
        <v>66</v>
      </c>
      <c r="K371" t="s">
        <v>66</v>
      </c>
      <c r="L371" t="s">
        <v>262</v>
      </c>
      <c r="M371" s="11">
        <v>139.56</v>
      </c>
      <c r="N371" s="9">
        <v>158.75</v>
      </c>
      <c r="O371" s="8">
        <v>6.6666666666666666E-2</v>
      </c>
      <c r="P371" s="9">
        <f t="shared" si="7"/>
        <v>2093.4</v>
      </c>
    </row>
    <row r="372" spans="1:16" x14ac:dyDescent="0.3">
      <c r="A372">
        <v>177</v>
      </c>
      <c r="B372" t="s">
        <v>251</v>
      </c>
      <c r="C372" t="s">
        <v>76</v>
      </c>
      <c r="D372" t="s">
        <v>21</v>
      </c>
      <c r="E372">
        <v>1</v>
      </c>
      <c r="F372" s="1" t="s">
        <v>220</v>
      </c>
      <c r="G372" t="s">
        <v>97</v>
      </c>
      <c r="H372">
        <v>115</v>
      </c>
      <c r="I372" t="s">
        <v>105</v>
      </c>
      <c r="J372" t="s">
        <v>66</v>
      </c>
      <c r="K372" t="s">
        <v>66</v>
      </c>
      <c r="L372" t="s">
        <v>336</v>
      </c>
      <c r="M372" s="11">
        <v>73.56</v>
      </c>
      <c r="N372" s="9">
        <v>141.19999999999999</v>
      </c>
      <c r="O372" s="8">
        <v>6.6666666666666666E-2</v>
      </c>
      <c r="P372" s="9">
        <f t="shared" si="7"/>
        <v>1103.4000000000001</v>
      </c>
    </row>
    <row r="373" spans="1:16" x14ac:dyDescent="0.3">
      <c r="A373">
        <v>178</v>
      </c>
      <c r="B373" t="s">
        <v>251</v>
      </c>
      <c r="C373" t="s">
        <v>76</v>
      </c>
      <c r="D373" t="s">
        <v>21</v>
      </c>
      <c r="E373">
        <v>1</v>
      </c>
      <c r="F373" s="1" t="s">
        <v>220</v>
      </c>
      <c r="G373" t="s">
        <v>68</v>
      </c>
      <c r="H373">
        <v>115</v>
      </c>
      <c r="I373" t="s">
        <v>69</v>
      </c>
      <c r="J373" t="s">
        <v>66</v>
      </c>
      <c r="K373" t="s">
        <v>66</v>
      </c>
      <c r="L373" t="s">
        <v>337</v>
      </c>
      <c r="M373" s="11">
        <v>249.82</v>
      </c>
      <c r="N373" s="9">
        <v>284</v>
      </c>
      <c r="O373" s="8">
        <v>6.6666666666666666E-2</v>
      </c>
      <c r="P373" s="9">
        <f t="shared" si="7"/>
        <v>3747.2999999999997</v>
      </c>
    </row>
    <row r="374" spans="1:16" x14ac:dyDescent="0.3">
      <c r="A374">
        <v>179</v>
      </c>
      <c r="B374" t="s">
        <v>251</v>
      </c>
      <c r="C374" t="s">
        <v>76</v>
      </c>
      <c r="D374" t="s">
        <v>21</v>
      </c>
      <c r="E374">
        <v>1</v>
      </c>
      <c r="F374" s="1" t="s">
        <v>220</v>
      </c>
      <c r="G374" t="s">
        <v>72</v>
      </c>
      <c r="H374">
        <v>115</v>
      </c>
      <c r="I374" t="s">
        <v>107</v>
      </c>
      <c r="J374" t="s">
        <v>66</v>
      </c>
      <c r="K374" t="s">
        <v>66</v>
      </c>
      <c r="L374" t="s">
        <v>338</v>
      </c>
      <c r="M374" s="11">
        <v>170.1</v>
      </c>
      <c r="N374" s="9">
        <v>193.5</v>
      </c>
      <c r="O374" s="8">
        <v>6.6666666666666666E-2</v>
      </c>
      <c r="P374" s="9">
        <f t="shared" si="7"/>
        <v>2551.5</v>
      </c>
    </row>
    <row r="375" spans="1:16" x14ac:dyDescent="0.3">
      <c r="A375">
        <v>180</v>
      </c>
      <c r="B375" t="s">
        <v>251</v>
      </c>
      <c r="C375" t="s">
        <v>76</v>
      </c>
      <c r="D375" t="s">
        <v>21</v>
      </c>
      <c r="E375">
        <v>1</v>
      </c>
      <c r="F375" s="1" t="s">
        <v>220</v>
      </c>
      <c r="G375" t="s">
        <v>72</v>
      </c>
      <c r="H375">
        <v>115</v>
      </c>
      <c r="I375" t="s">
        <v>69</v>
      </c>
      <c r="J375" t="s">
        <v>66</v>
      </c>
      <c r="K375" t="s">
        <v>66</v>
      </c>
      <c r="L375" t="s">
        <v>339</v>
      </c>
      <c r="M375" s="11">
        <v>231.28</v>
      </c>
      <c r="N375" s="9">
        <v>263</v>
      </c>
      <c r="O375" s="8">
        <v>6.6666666666666666E-2</v>
      </c>
      <c r="P375" s="9">
        <f t="shared" si="7"/>
        <v>3469.2000000000003</v>
      </c>
    </row>
    <row r="376" spans="1:16" x14ac:dyDescent="0.3">
      <c r="A376">
        <v>181</v>
      </c>
      <c r="B376" t="s">
        <v>251</v>
      </c>
      <c r="C376" t="s">
        <v>76</v>
      </c>
      <c r="D376" t="s">
        <v>21</v>
      </c>
      <c r="E376">
        <v>1</v>
      </c>
      <c r="F376" s="1" t="s">
        <v>340</v>
      </c>
      <c r="G376" t="s">
        <v>72</v>
      </c>
      <c r="H376">
        <v>115</v>
      </c>
      <c r="I376" t="s">
        <v>105</v>
      </c>
      <c r="J376" t="s">
        <v>66</v>
      </c>
      <c r="K376" t="s">
        <v>66</v>
      </c>
      <c r="L376" t="s">
        <v>341</v>
      </c>
      <c r="M376" s="11">
        <v>179.22</v>
      </c>
      <c r="N376" s="9">
        <v>203.75</v>
      </c>
      <c r="O376" s="8">
        <v>6.6666666666666666E-2</v>
      </c>
      <c r="P376" s="9">
        <f t="shared" si="7"/>
        <v>2688.3</v>
      </c>
    </row>
    <row r="377" spans="1:16" x14ac:dyDescent="0.3">
      <c r="A377">
        <v>329</v>
      </c>
      <c r="B377" t="s">
        <v>473</v>
      </c>
      <c r="D377" t="s">
        <v>21</v>
      </c>
      <c r="E377">
        <v>1</v>
      </c>
      <c r="F377" s="1" t="s">
        <v>220</v>
      </c>
      <c r="G377" t="s">
        <v>120</v>
      </c>
      <c r="H377">
        <v>230</v>
      </c>
      <c r="I377" t="s">
        <v>105</v>
      </c>
      <c r="J377" t="s">
        <v>66</v>
      </c>
      <c r="K377" t="s">
        <v>66</v>
      </c>
      <c r="L377" t="s">
        <v>535</v>
      </c>
      <c r="M377" s="11">
        <v>145.22999999999999</v>
      </c>
      <c r="N377" s="9">
        <v>165.25</v>
      </c>
      <c r="O377" s="8">
        <v>6.6666666666666666E-2</v>
      </c>
      <c r="P377" s="9">
        <f t="shared" si="7"/>
        <v>2178.4499999999998</v>
      </c>
    </row>
    <row r="378" spans="1:16" x14ac:dyDescent="0.3">
      <c r="A378">
        <v>2</v>
      </c>
      <c r="B378" t="s">
        <v>237</v>
      </c>
      <c r="C378" t="s">
        <v>71</v>
      </c>
      <c r="D378" t="s">
        <v>21</v>
      </c>
      <c r="E378">
        <v>1</v>
      </c>
      <c r="F378" s="1" t="s">
        <v>216</v>
      </c>
      <c r="G378" t="s">
        <v>72</v>
      </c>
      <c r="H378">
        <v>115</v>
      </c>
      <c r="I378" t="s">
        <v>69</v>
      </c>
      <c r="J378" t="s">
        <v>66</v>
      </c>
      <c r="K378" t="s">
        <v>66</v>
      </c>
      <c r="L378" t="s">
        <v>73</v>
      </c>
      <c r="M378" s="11">
        <v>97.34</v>
      </c>
      <c r="N378" s="9">
        <v>110.65</v>
      </c>
      <c r="O378" s="8">
        <v>0.05</v>
      </c>
      <c r="P378" s="9">
        <f t="shared" si="7"/>
        <v>1946.8</v>
      </c>
    </row>
    <row r="379" spans="1:16" x14ac:dyDescent="0.3">
      <c r="A379">
        <v>3</v>
      </c>
      <c r="B379" t="s">
        <v>237</v>
      </c>
      <c r="C379" t="s">
        <v>71</v>
      </c>
      <c r="D379" t="s">
        <v>21</v>
      </c>
      <c r="E379">
        <v>1</v>
      </c>
      <c r="F379" s="1" t="s">
        <v>216</v>
      </c>
      <c r="G379" t="s">
        <v>72</v>
      </c>
      <c r="H379" t="s">
        <v>74</v>
      </c>
      <c r="I379" t="s">
        <v>69</v>
      </c>
      <c r="J379" t="s">
        <v>66</v>
      </c>
      <c r="K379" t="s">
        <v>66</v>
      </c>
      <c r="L379" t="s">
        <v>75</v>
      </c>
      <c r="M379" s="11">
        <v>101.4</v>
      </c>
      <c r="N379" s="9">
        <v>115.25</v>
      </c>
      <c r="O379" s="8">
        <v>0.05</v>
      </c>
      <c r="P379" s="9">
        <f t="shared" si="7"/>
        <v>2028</v>
      </c>
    </row>
    <row r="380" spans="1:16" x14ac:dyDescent="0.3">
      <c r="A380">
        <v>69</v>
      </c>
      <c r="B380" t="s">
        <v>237</v>
      </c>
      <c r="C380" t="s">
        <v>76</v>
      </c>
      <c r="D380" t="s">
        <v>21</v>
      </c>
      <c r="E380">
        <v>1</v>
      </c>
      <c r="F380" s="1" t="s">
        <v>216</v>
      </c>
      <c r="G380" t="s">
        <v>120</v>
      </c>
      <c r="H380">
        <v>115</v>
      </c>
      <c r="I380" t="s">
        <v>69</v>
      </c>
      <c r="J380" t="s">
        <v>66</v>
      </c>
      <c r="K380" t="s">
        <v>66</v>
      </c>
      <c r="L380" t="s">
        <v>160</v>
      </c>
      <c r="M380" s="11">
        <v>85.75</v>
      </c>
      <c r="N380" s="9">
        <v>97.45</v>
      </c>
      <c r="O380" s="8">
        <v>0.05</v>
      </c>
      <c r="P380" s="9">
        <f t="shared" si="7"/>
        <v>1715</v>
      </c>
    </row>
    <row r="381" spans="1:16" x14ac:dyDescent="0.3">
      <c r="A381">
        <v>70</v>
      </c>
      <c r="B381" t="s">
        <v>237</v>
      </c>
      <c r="C381" t="s">
        <v>76</v>
      </c>
      <c r="D381" t="s">
        <v>21</v>
      </c>
      <c r="E381">
        <v>1</v>
      </c>
      <c r="F381" s="1" t="s">
        <v>216</v>
      </c>
      <c r="G381" t="s">
        <v>72</v>
      </c>
      <c r="H381">
        <v>115</v>
      </c>
      <c r="I381" t="s">
        <v>105</v>
      </c>
      <c r="J381" t="s">
        <v>66</v>
      </c>
      <c r="K381" t="s">
        <v>66</v>
      </c>
      <c r="L381" t="s">
        <v>161</v>
      </c>
      <c r="M381" s="11">
        <v>106.15</v>
      </c>
      <c r="N381" s="9">
        <v>120.65</v>
      </c>
      <c r="O381" s="8">
        <v>0.05</v>
      </c>
      <c r="P381" s="9">
        <f t="shared" si="7"/>
        <v>2123</v>
      </c>
    </row>
    <row r="382" spans="1:16" x14ac:dyDescent="0.3">
      <c r="A382">
        <v>71</v>
      </c>
      <c r="B382" t="s">
        <v>237</v>
      </c>
      <c r="C382" t="s">
        <v>76</v>
      </c>
      <c r="D382" t="s">
        <v>21</v>
      </c>
      <c r="E382">
        <v>1</v>
      </c>
      <c r="F382" s="1" t="s">
        <v>216</v>
      </c>
      <c r="G382" t="s">
        <v>72</v>
      </c>
      <c r="H382">
        <v>115</v>
      </c>
      <c r="I382" t="s">
        <v>105</v>
      </c>
      <c r="J382" t="s">
        <v>66</v>
      </c>
      <c r="K382" t="s">
        <v>66</v>
      </c>
      <c r="L382" t="s">
        <v>162</v>
      </c>
      <c r="M382" s="11">
        <v>94.09</v>
      </c>
      <c r="N382" s="9">
        <v>106.95</v>
      </c>
      <c r="O382" s="8">
        <v>0.05</v>
      </c>
      <c r="P382" s="9">
        <f t="shared" si="7"/>
        <v>1881.8</v>
      </c>
    </row>
    <row r="383" spans="1:16" x14ac:dyDescent="0.3">
      <c r="A383">
        <v>72</v>
      </c>
      <c r="B383" t="s">
        <v>237</v>
      </c>
      <c r="C383" t="s">
        <v>76</v>
      </c>
      <c r="D383" t="s">
        <v>21</v>
      </c>
      <c r="E383">
        <v>1</v>
      </c>
      <c r="F383" s="1" t="s">
        <v>216</v>
      </c>
      <c r="G383" t="s">
        <v>72</v>
      </c>
      <c r="H383">
        <v>115</v>
      </c>
      <c r="I383" t="s">
        <v>65</v>
      </c>
      <c r="J383" t="s">
        <v>66</v>
      </c>
      <c r="K383" t="s">
        <v>66</v>
      </c>
      <c r="L383" t="s">
        <v>163</v>
      </c>
      <c r="M383" s="11">
        <v>232.68</v>
      </c>
      <c r="N383" s="9">
        <v>264.5</v>
      </c>
      <c r="O383" s="8">
        <v>0.05</v>
      </c>
      <c r="P383" s="9">
        <f t="shared" si="7"/>
        <v>4653.5999999999995</v>
      </c>
    </row>
    <row r="384" spans="1:16" x14ac:dyDescent="0.3">
      <c r="A384">
        <v>73</v>
      </c>
      <c r="B384" t="s">
        <v>237</v>
      </c>
      <c r="C384" t="s">
        <v>76</v>
      </c>
      <c r="D384" t="s">
        <v>21</v>
      </c>
      <c r="E384">
        <v>1</v>
      </c>
      <c r="F384" s="1" t="s">
        <v>216</v>
      </c>
      <c r="G384" t="s">
        <v>72</v>
      </c>
      <c r="H384">
        <v>115</v>
      </c>
      <c r="I384" t="s">
        <v>69</v>
      </c>
      <c r="J384" t="s">
        <v>66</v>
      </c>
      <c r="K384" t="s">
        <v>66</v>
      </c>
      <c r="L384" t="s">
        <v>164</v>
      </c>
      <c r="M384" s="11">
        <v>106.15</v>
      </c>
      <c r="N384" s="9">
        <v>120.65</v>
      </c>
      <c r="O384" s="8">
        <v>0.05</v>
      </c>
      <c r="P384" s="9">
        <f t="shared" si="7"/>
        <v>2123</v>
      </c>
    </row>
    <row r="385" spans="1:16" x14ac:dyDescent="0.3">
      <c r="A385">
        <v>74</v>
      </c>
      <c r="B385" t="s">
        <v>237</v>
      </c>
      <c r="C385" t="s">
        <v>76</v>
      </c>
      <c r="D385" t="s">
        <v>21</v>
      </c>
      <c r="E385">
        <v>1</v>
      </c>
      <c r="F385" s="1" t="s">
        <v>216</v>
      </c>
      <c r="G385" t="s">
        <v>72</v>
      </c>
      <c r="H385" t="s">
        <v>102</v>
      </c>
      <c r="I385" t="s">
        <v>69</v>
      </c>
      <c r="J385" t="s">
        <v>66</v>
      </c>
      <c r="K385" t="s">
        <v>66</v>
      </c>
      <c r="L385" t="s">
        <v>165</v>
      </c>
      <c r="M385" s="11">
        <v>142.76</v>
      </c>
      <c r="N385" s="9">
        <v>162.25</v>
      </c>
      <c r="O385" s="8">
        <v>0.05</v>
      </c>
      <c r="P385" s="9">
        <f t="shared" si="7"/>
        <v>2855.2</v>
      </c>
    </row>
    <row r="386" spans="1:16" x14ac:dyDescent="0.3">
      <c r="A386">
        <v>75</v>
      </c>
      <c r="B386" t="s">
        <v>237</v>
      </c>
      <c r="C386" t="s">
        <v>76</v>
      </c>
      <c r="D386" t="s">
        <v>21</v>
      </c>
      <c r="E386">
        <v>1</v>
      </c>
      <c r="F386" s="1" t="s">
        <v>216</v>
      </c>
      <c r="G386" t="s">
        <v>72</v>
      </c>
      <c r="H386" t="s">
        <v>102</v>
      </c>
      <c r="I386" t="s">
        <v>69</v>
      </c>
      <c r="J386" t="s">
        <v>66</v>
      </c>
      <c r="K386" t="s">
        <v>66</v>
      </c>
      <c r="L386" t="s">
        <v>166</v>
      </c>
      <c r="M386" s="11">
        <v>139.05000000000001</v>
      </c>
      <c r="N386" s="9">
        <v>158.25</v>
      </c>
      <c r="O386" s="8">
        <v>0.05</v>
      </c>
      <c r="P386" s="9">
        <f t="shared" si="7"/>
        <v>2781</v>
      </c>
    </row>
    <row r="387" spans="1:16" x14ac:dyDescent="0.3">
      <c r="A387">
        <v>76</v>
      </c>
      <c r="B387" t="s">
        <v>237</v>
      </c>
      <c r="C387" t="s">
        <v>76</v>
      </c>
      <c r="D387" t="s">
        <v>21</v>
      </c>
      <c r="E387">
        <v>1</v>
      </c>
      <c r="F387" s="1" t="s">
        <v>216</v>
      </c>
      <c r="G387" t="s">
        <v>72</v>
      </c>
      <c r="H387" t="s">
        <v>64</v>
      </c>
      <c r="I387" t="s">
        <v>69</v>
      </c>
      <c r="J387" t="s">
        <v>66</v>
      </c>
      <c r="K387" t="s">
        <v>66</v>
      </c>
      <c r="L387" t="s">
        <v>167</v>
      </c>
      <c r="M387" s="11">
        <v>110.31</v>
      </c>
      <c r="N387" s="9">
        <v>125.35</v>
      </c>
      <c r="O387" s="8">
        <v>0.05</v>
      </c>
      <c r="P387" s="9">
        <f t="shared" si="7"/>
        <v>2206.1999999999998</v>
      </c>
    </row>
    <row r="388" spans="1:16" x14ac:dyDescent="0.3">
      <c r="A388">
        <v>77</v>
      </c>
      <c r="B388" t="s">
        <v>237</v>
      </c>
      <c r="C388" t="s">
        <v>76</v>
      </c>
      <c r="D388" t="s">
        <v>21</v>
      </c>
      <c r="E388">
        <v>1</v>
      </c>
      <c r="F388" s="1" t="s">
        <v>216</v>
      </c>
      <c r="G388" t="s">
        <v>72</v>
      </c>
      <c r="H388" t="s">
        <v>64</v>
      </c>
      <c r="I388" t="s">
        <v>69</v>
      </c>
      <c r="J388" t="s">
        <v>66</v>
      </c>
      <c r="K388" t="s">
        <v>66</v>
      </c>
      <c r="L388" t="s">
        <v>168</v>
      </c>
      <c r="M388" s="11">
        <v>94.09</v>
      </c>
      <c r="N388" s="9">
        <v>106.95</v>
      </c>
      <c r="O388" s="8">
        <v>0.05</v>
      </c>
      <c r="P388" s="9">
        <f t="shared" si="7"/>
        <v>1881.8</v>
      </c>
    </row>
    <row r="389" spans="1:16" x14ac:dyDescent="0.3">
      <c r="A389">
        <v>78</v>
      </c>
      <c r="B389" t="s">
        <v>237</v>
      </c>
      <c r="C389" t="s">
        <v>76</v>
      </c>
      <c r="D389" t="s">
        <v>21</v>
      </c>
      <c r="E389">
        <v>1</v>
      </c>
      <c r="F389" s="1" t="s">
        <v>216</v>
      </c>
      <c r="G389" t="s">
        <v>94</v>
      </c>
      <c r="H389">
        <v>115</v>
      </c>
      <c r="I389" t="s">
        <v>69</v>
      </c>
      <c r="J389" t="s">
        <v>66</v>
      </c>
      <c r="K389" t="s">
        <v>66</v>
      </c>
      <c r="L389" t="s">
        <v>169</v>
      </c>
      <c r="M389" s="11">
        <v>155.27000000000001</v>
      </c>
      <c r="N389" s="9">
        <v>176.5</v>
      </c>
      <c r="O389" s="8">
        <v>0.05</v>
      </c>
      <c r="P389" s="9">
        <f t="shared" si="7"/>
        <v>3105.4</v>
      </c>
    </row>
    <row r="390" spans="1:16" x14ac:dyDescent="0.3">
      <c r="A390">
        <v>79</v>
      </c>
      <c r="B390" t="s">
        <v>237</v>
      </c>
      <c r="C390" t="s">
        <v>76</v>
      </c>
      <c r="D390" t="s">
        <v>21</v>
      </c>
      <c r="E390">
        <v>1</v>
      </c>
      <c r="F390" s="1" t="s">
        <v>216</v>
      </c>
      <c r="G390" t="s">
        <v>94</v>
      </c>
      <c r="H390" t="s">
        <v>170</v>
      </c>
      <c r="I390" t="s">
        <v>65</v>
      </c>
      <c r="J390" t="s">
        <v>66</v>
      </c>
      <c r="K390" t="s">
        <v>66</v>
      </c>
      <c r="L390" t="s">
        <v>171</v>
      </c>
      <c r="M390" s="11">
        <v>271.92</v>
      </c>
      <c r="N390" s="9">
        <v>309</v>
      </c>
      <c r="O390" s="8">
        <v>0.05</v>
      </c>
      <c r="P390" s="9">
        <f t="shared" si="7"/>
        <v>5438.4</v>
      </c>
    </row>
    <row r="391" spans="1:16" x14ac:dyDescent="0.3">
      <c r="A391">
        <v>173</v>
      </c>
      <c r="B391" t="s">
        <v>251</v>
      </c>
      <c r="C391" t="s">
        <v>76</v>
      </c>
      <c r="D391" t="s">
        <v>21</v>
      </c>
      <c r="E391">
        <v>1</v>
      </c>
      <c r="F391" s="1" t="s">
        <v>216</v>
      </c>
      <c r="G391" t="s">
        <v>68</v>
      </c>
      <c r="H391">
        <v>115</v>
      </c>
      <c r="I391" t="s">
        <v>105</v>
      </c>
      <c r="J391" t="s">
        <v>66</v>
      </c>
      <c r="K391" t="s">
        <v>66</v>
      </c>
      <c r="L391" t="s">
        <v>330</v>
      </c>
      <c r="M391" s="11">
        <v>163.15</v>
      </c>
      <c r="N391" s="9">
        <v>185.5</v>
      </c>
      <c r="O391" s="8">
        <v>0.05</v>
      </c>
      <c r="P391" s="9">
        <f t="shared" si="7"/>
        <v>3263</v>
      </c>
    </row>
    <row r="392" spans="1:16" x14ac:dyDescent="0.3">
      <c r="A392">
        <v>174</v>
      </c>
      <c r="B392" t="s">
        <v>251</v>
      </c>
      <c r="C392" t="s">
        <v>76</v>
      </c>
      <c r="D392" t="s">
        <v>21</v>
      </c>
      <c r="E392">
        <v>1</v>
      </c>
      <c r="F392" s="1" t="s">
        <v>216</v>
      </c>
      <c r="G392" t="s">
        <v>68</v>
      </c>
      <c r="H392">
        <v>115</v>
      </c>
      <c r="I392" t="s">
        <v>105</v>
      </c>
      <c r="J392" t="s">
        <v>66</v>
      </c>
      <c r="K392" t="s">
        <v>66</v>
      </c>
      <c r="L392" t="s">
        <v>331</v>
      </c>
      <c r="M392" s="11">
        <v>224.8</v>
      </c>
      <c r="N392" s="9">
        <v>255.5</v>
      </c>
      <c r="O392" s="8">
        <v>0.05</v>
      </c>
      <c r="P392" s="9">
        <f t="shared" ref="P392:P421" si="8">M392/O392</f>
        <v>4496</v>
      </c>
    </row>
    <row r="393" spans="1:16" x14ac:dyDescent="0.3">
      <c r="A393">
        <v>175</v>
      </c>
      <c r="B393" t="s">
        <v>251</v>
      </c>
      <c r="C393" t="s">
        <v>76</v>
      </c>
      <c r="D393" t="s">
        <v>21</v>
      </c>
      <c r="E393">
        <v>1</v>
      </c>
      <c r="F393" s="1" t="s">
        <v>216</v>
      </c>
      <c r="G393" t="s">
        <v>72</v>
      </c>
      <c r="H393" t="s">
        <v>332</v>
      </c>
      <c r="I393" t="s">
        <v>107</v>
      </c>
      <c r="J393" t="s">
        <v>66</v>
      </c>
      <c r="K393" t="s">
        <v>66</v>
      </c>
      <c r="L393" t="s">
        <v>333</v>
      </c>
      <c r="M393" s="11">
        <v>208.12</v>
      </c>
      <c r="N393" s="9">
        <v>236.5</v>
      </c>
      <c r="O393" s="8">
        <v>0.05</v>
      </c>
      <c r="P393" s="9">
        <f t="shared" si="8"/>
        <v>4162.3999999999996</v>
      </c>
    </row>
    <row r="394" spans="1:16" x14ac:dyDescent="0.3">
      <c r="A394">
        <v>176</v>
      </c>
      <c r="B394" t="s">
        <v>251</v>
      </c>
      <c r="C394" t="s">
        <v>76</v>
      </c>
      <c r="D394" t="s">
        <v>21</v>
      </c>
      <c r="E394">
        <v>1</v>
      </c>
      <c r="F394" s="1" t="s">
        <v>334</v>
      </c>
      <c r="G394" t="s">
        <v>97</v>
      </c>
      <c r="H394">
        <v>115</v>
      </c>
      <c r="I394" t="s">
        <v>105</v>
      </c>
      <c r="J394" t="s">
        <v>66</v>
      </c>
      <c r="K394" t="s">
        <v>66</v>
      </c>
      <c r="L394" t="s">
        <v>335</v>
      </c>
      <c r="M394" s="11">
        <v>198.85</v>
      </c>
      <c r="N394" s="9">
        <v>226</v>
      </c>
      <c r="O394" s="8">
        <v>0.05</v>
      </c>
      <c r="P394" s="9">
        <f t="shared" si="8"/>
        <v>3976.9999999999995</v>
      </c>
    </row>
    <row r="395" spans="1:16" x14ac:dyDescent="0.3">
      <c r="A395">
        <v>199</v>
      </c>
      <c r="B395" t="s">
        <v>251</v>
      </c>
      <c r="C395" t="s">
        <v>368</v>
      </c>
      <c r="D395" t="s">
        <v>21</v>
      </c>
      <c r="E395">
        <v>1</v>
      </c>
      <c r="F395" s="1" t="s">
        <v>216</v>
      </c>
      <c r="G395" t="s">
        <v>68</v>
      </c>
      <c r="H395">
        <v>115</v>
      </c>
      <c r="I395" t="s">
        <v>105</v>
      </c>
      <c r="J395" t="s">
        <v>66</v>
      </c>
      <c r="K395" t="s">
        <v>66</v>
      </c>
      <c r="L395" t="s">
        <v>369</v>
      </c>
      <c r="M395" s="11">
        <v>109.39</v>
      </c>
      <c r="N395" s="9">
        <v>124.35</v>
      </c>
      <c r="O395" s="8">
        <v>0.05</v>
      </c>
      <c r="P395" s="9">
        <f t="shared" si="8"/>
        <v>2187.7999999999997</v>
      </c>
    </row>
    <row r="396" spans="1:16" x14ac:dyDescent="0.3">
      <c r="A396">
        <v>328</v>
      </c>
      <c r="B396" t="s">
        <v>473</v>
      </c>
      <c r="D396" t="s">
        <v>21</v>
      </c>
      <c r="E396">
        <v>1</v>
      </c>
      <c r="F396" s="1" t="s">
        <v>216</v>
      </c>
      <c r="G396" t="s">
        <v>120</v>
      </c>
      <c r="H396">
        <v>230</v>
      </c>
      <c r="I396" t="s">
        <v>105</v>
      </c>
      <c r="J396" t="s">
        <v>66</v>
      </c>
      <c r="K396" t="s">
        <v>66</v>
      </c>
      <c r="L396" t="s">
        <v>534</v>
      </c>
      <c r="M396" s="11">
        <v>125.15</v>
      </c>
      <c r="N396" s="9">
        <v>142.25</v>
      </c>
      <c r="O396" s="8">
        <v>0.05</v>
      </c>
      <c r="P396" s="9">
        <f t="shared" si="8"/>
        <v>2503</v>
      </c>
    </row>
    <row r="397" spans="1:16" x14ac:dyDescent="0.3">
      <c r="A397">
        <v>68</v>
      </c>
      <c r="B397" t="s">
        <v>237</v>
      </c>
      <c r="C397" t="s">
        <v>76</v>
      </c>
      <c r="D397" t="s">
        <v>21</v>
      </c>
      <c r="E397">
        <v>1</v>
      </c>
      <c r="F397" s="1" t="s">
        <v>218</v>
      </c>
      <c r="G397" t="s">
        <v>101</v>
      </c>
      <c r="H397">
        <v>115</v>
      </c>
      <c r="I397" t="s">
        <v>69</v>
      </c>
      <c r="J397" t="s">
        <v>66</v>
      </c>
      <c r="K397" t="s">
        <v>66</v>
      </c>
      <c r="L397" t="s">
        <v>159</v>
      </c>
      <c r="M397" s="11">
        <v>98.26</v>
      </c>
      <c r="N397" s="9">
        <v>111.7</v>
      </c>
      <c r="O397" s="8">
        <v>0.04</v>
      </c>
      <c r="P397" s="9">
        <f t="shared" si="8"/>
        <v>2456.5</v>
      </c>
    </row>
    <row r="398" spans="1:16" x14ac:dyDescent="0.3">
      <c r="A398">
        <v>63</v>
      </c>
      <c r="B398" t="s">
        <v>237</v>
      </c>
      <c r="C398" t="s">
        <v>76</v>
      </c>
      <c r="D398" t="s">
        <v>21</v>
      </c>
      <c r="E398">
        <v>1</v>
      </c>
      <c r="F398" s="1" t="s">
        <v>217</v>
      </c>
      <c r="G398" t="s">
        <v>133</v>
      </c>
      <c r="H398">
        <v>115</v>
      </c>
      <c r="I398" t="s">
        <v>69</v>
      </c>
      <c r="J398" t="s">
        <v>66</v>
      </c>
      <c r="K398" t="s">
        <v>66</v>
      </c>
      <c r="L398" t="s">
        <v>154</v>
      </c>
      <c r="M398" s="11">
        <v>118.66</v>
      </c>
      <c r="N398" s="9">
        <v>134.85</v>
      </c>
      <c r="O398" s="8">
        <v>3.3333333333333333E-2</v>
      </c>
      <c r="P398" s="9">
        <f t="shared" si="8"/>
        <v>3559.7999999999997</v>
      </c>
    </row>
    <row r="399" spans="1:16" x14ac:dyDescent="0.3">
      <c r="A399">
        <v>64</v>
      </c>
      <c r="B399" t="s">
        <v>237</v>
      </c>
      <c r="C399" t="s">
        <v>76</v>
      </c>
      <c r="D399" t="s">
        <v>21</v>
      </c>
      <c r="E399">
        <v>1</v>
      </c>
      <c r="F399" s="1" t="s">
        <v>217</v>
      </c>
      <c r="G399" t="s">
        <v>133</v>
      </c>
      <c r="H399" t="s">
        <v>86</v>
      </c>
      <c r="I399" t="s">
        <v>65</v>
      </c>
      <c r="J399" t="s">
        <v>66</v>
      </c>
      <c r="K399" t="s">
        <v>66</v>
      </c>
      <c r="L399" t="s">
        <v>155</v>
      </c>
      <c r="M399" s="11">
        <v>253.9</v>
      </c>
      <c r="N399" s="9">
        <v>288.75</v>
      </c>
      <c r="O399" s="8">
        <v>3.3333333333333333E-2</v>
      </c>
      <c r="P399" s="9">
        <f t="shared" si="8"/>
        <v>7617</v>
      </c>
    </row>
    <row r="400" spans="1:16" x14ac:dyDescent="0.3">
      <c r="A400">
        <v>65</v>
      </c>
      <c r="B400" t="s">
        <v>237</v>
      </c>
      <c r="C400" t="s">
        <v>76</v>
      </c>
      <c r="D400" t="s">
        <v>21</v>
      </c>
      <c r="E400">
        <v>1</v>
      </c>
      <c r="F400" s="1" t="s">
        <v>217</v>
      </c>
      <c r="G400" t="s">
        <v>94</v>
      </c>
      <c r="H400">
        <v>115</v>
      </c>
      <c r="I400" t="s">
        <v>65</v>
      </c>
      <c r="J400" t="s">
        <v>66</v>
      </c>
      <c r="K400" t="s">
        <v>66</v>
      </c>
      <c r="L400" t="s">
        <v>156</v>
      </c>
      <c r="M400" s="11">
        <v>191.89</v>
      </c>
      <c r="N400" s="9">
        <v>218.25</v>
      </c>
      <c r="O400" s="8">
        <v>3.3333333333333333E-2</v>
      </c>
      <c r="P400" s="9">
        <f t="shared" si="8"/>
        <v>5756.7</v>
      </c>
    </row>
    <row r="401" spans="1:16" x14ac:dyDescent="0.3">
      <c r="A401">
        <v>66</v>
      </c>
      <c r="B401" t="s">
        <v>237</v>
      </c>
      <c r="C401" t="s">
        <v>76</v>
      </c>
      <c r="D401" t="s">
        <v>21</v>
      </c>
      <c r="E401">
        <v>1</v>
      </c>
      <c r="F401" s="1" t="s">
        <v>217</v>
      </c>
      <c r="G401" t="s">
        <v>94</v>
      </c>
      <c r="H401">
        <v>115</v>
      </c>
      <c r="I401" t="s">
        <v>69</v>
      </c>
      <c r="J401" t="s">
        <v>66</v>
      </c>
      <c r="K401" t="s">
        <v>66</v>
      </c>
      <c r="L401" t="s">
        <v>157</v>
      </c>
      <c r="M401" s="11">
        <v>146.93</v>
      </c>
      <c r="N401" s="9">
        <v>167</v>
      </c>
      <c r="O401" s="8">
        <v>3.3333333333333333E-2</v>
      </c>
      <c r="P401" s="9">
        <f t="shared" si="8"/>
        <v>4407.9000000000005</v>
      </c>
    </row>
    <row r="402" spans="1:16" x14ac:dyDescent="0.3">
      <c r="A402">
        <v>67</v>
      </c>
      <c r="B402" t="s">
        <v>237</v>
      </c>
      <c r="C402" t="s">
        <v>76</v>
      </c>
      <c r="D402" t="s">
        <v>21</v>
      </c>
      <c r="E402">
        <v>1</v>
      </c>
      <c r="F402" s="1" t="s">
        <v>217</v>
      </c>
      <c r="G402" t="s">
        <v>94</v>
      </c>
      <c r="H402">
        <v>115</v>
      </c>
      <c r="I402" t="s">
        <v>69</v>
      </c>
      <c r="J402" t="s">
        <v>66</v>
      </c>
      <c r="K402" t="s">
        <v>66</v>
      </c>
      <c r="L402" t="s">
        <v>158</v>
      </c>
      <c r="M402" s="11">
        <v>163.15</v>
      </c>
      <c r="N402" s="9">
        <v>185.5</v>
      </c>
      <c r="O402" s="8">
        <v>3.3333333333333333E-2</v>
      </c>
      <c r="P402" s="9">
        <f t="shared" si="8"/>
        <v>4894.5</v>
      </c>
    </row>
    <row r="403" spans="1:16" x14ac:dyDescent="0.3">
      <c r="A403">
        <v>62</v>
      </c>
      <c r="B403" t="s">
        <v>237</v>
      </c>
      <c r="C403" t="s">
        <v>76</v>
      </c>
      <c r="D403" t="s">
        <v>21</v>
      </c>
      <c r="E403">
        <v>1</v>
      </c>
      <c r="F403" s="1" t="s">
        <v>233</v>
      </c>
      <c r="G403" t="s">
        <v>72</v>
      </c>
      <c r="H403">
        <v>115</v>
      </c>
      <c r="I403" t="s">
        <v>69</v>
      </c>
      <c r="J403" t="s">
        <v>66</v>
      </c>
      <c r="K403" t="s">
        <v>66</v>
      </c>
      <c r="L403" t="s">
        <v>153</v>
      </c>
      <c r="M403" s="11">
        <v>155.27000000000001</v>
      </c>
      <c r="N403" s="9">
        <v>176.5</v>
      </c>
      <c r="O403" s="8">
        <v>2.8571428571428571E-2</v>
      </c>
      <c r="P403" s="9">
        <f t="shared" si="8"/>
        <v>5434.4500000000007</v>
      </c>
    </row>
    <row r="404" spans="1:16" x14ac:dyDescent="0.3">
      <c r="A404">
        <v>57</v>
      </c>
      <c r="B404" t="s">
        <v>237</v>
      </c>
      <c r="C404" t="s">
        <v>76</v>
      </c>
      <c r="D404" t="s">
        <v>21</v>
      </c>
      <c r="E404">
        <v>1</v>
      </c>
      <c r="F404" s="1" t="s">
        <v>232</v>
      </c>
      <c r="G404" t="s">
        <v>120</v>
      </c>
      <c r="H404">
        <v>115</v>
      </c>
      <c r="I404" t="s">
        <v>65</v>
      </c>
      <c r="J404" t="s">
        <v>66</v>
      </c>
      <c r="K404" t="s">
        <v>66</v>
      </c>
      <c r="L404" t="s">
        <v>148</v>
      </c>
      <c r="M404" s="11">
        <v>110.31</v>
      </c>
      <c r="N404" s="9">
        <v>125.35</v>
      </c>
      <c r="O404" s="8">
        <v>2.5000000000000001E-2</v>
      </c>
      <c r="P404" s="9">
        <f t="shared" si="8"/>
        <v>4412.3999999999996</v>
      </c>
    </row>
    <row r="405" spans="1:16" x14ac:dyDescent="0.3">
      <c r="A405">
        <v>58</v>
      </c>
      <c r="B405" t="s">
        <v>237</v>
      </c>
      <c r="C405" t="s">
        <v>76</v>
      </c>
      <c r="D405" t="s">
        <v>21</v>
      </c>
      <c r="E405">
        <v>1</v>
      </c>
      <c r="F405" s="1" t="s">
        <v>232</v>
      </c>
      <c r="G405" t="s">
        <v>72</v>
      </c>
      <c r="H405">
        <v>115</v>
      </c>
      <c r="I405" t="s">
        <v>69</v>
      </c>
      <c r="J405" t="s">
        <v>66</v>
      </c>
      <c r="K405" t="s">
        <v>66</v>
      </c>
      <c r="L405" t="s">
        <v>149</v>
      </c>
      <c r="M405" s="11">
        <v>81.58</v>
      </c>
      <c r="N405" s="9">
        <v>92.7</v>
      </c>
      <c r="O405" s="8">
        <v>2.5000000000000001E-2</v>
      </c>
      <c r="P405" s="9">
        <f t="shared" si="8"/>
        <v>3263.2</v>
      </c>
    </row>
    <row r="406" spans="1:16" x14ac:dyDescent="0.3">
      <c r="A406">
        <v>59</v>
      </c>
      <c r="B406" t="s">
        <v>237</v>
      </c>
      <c r="C406" t="s">
        <v>76</v>
      </c>
      <c r="D406" t="s">
        <v>21</v>
      </c>
      <c r="E406">
        <v>1</v>
      </c>
      <c r="F406" s="1" t="s">
        <v>232</v>
      </c>
      <c r="G406" t="s">
        <v>133</v>
      </c>
      <c r="H406">
        <v>115</v>
      </c>
      <c r="I406" t="s">
        <v>65</v>
      </c>
      <c r="J406" t="s">
        <v>66</v>
      </c>
      <c r="K406" t="s">
        <v>66</v>
      </c>
      <c r="L406" t="s">
        <v>150</v>
      </c>
      <c r="M406" s="11">
        <v>130.71</v>
      </c>
      <c r="N406" s="9">
        <v>148.55000000000001</v>
      </c>
      <c r="O406" s="8">
        <v>2.5000000000000001E-2</v>
      </c>
      <c r="P406" s="9">
        <f t="shared" si="8"/>
        <v>5228.3999999999996</v>
      </c>
    </row>
    <row r="407" spans="1:16" x14ac:dyDescent="0.3">
      <c r="A407">
        <v>60</v>
      </c>
      <c r="B407" t="s">
        <v>237</v>
      </c>
      <c r="C407" t="s">
        <v>76</v>
      </c>
      <c r="D407" t="s">
        <v>21</v>
      </c>
      <c r="E407">
        <v>1</v>
      </c>
      <c r="F407" s="1" t="s">
        <v>232</v>
      </c>
      <c r="G407" t="s">
        <v>133</v>
      </c>
      <c r="H407" t="s">
        <v>64</v>
      </c>
      <c r="I407" t="s">
        <v>65</v>
      </c>
      <c r="J407" t="s">
        <v>66</v>
      </c>
      <c r="K407" t="s">
        <v>66</v>
      </c>
      <c r="L407" t="s">
        <v>151</v>
      </c>
      <c r="M407" s="11">
        <v>220.63</v>
      </c>
      <c r="N407" s="9">
        <v>250.75</v>
      </c>
      <c r="O407" s="8">
        <v>2.5000000000000001E-2</v>
      </c>
      <c r="P407" s="9">
        <f t="shared" si="8"/>
        <v>8825.1999999999989</v>
      </c>
    </row>
    <row r="408" spans="1:16" x14ac:dyDescent="0.3">
      <c r="A408">
        <v>61</v>
      </c>
      <c r="B408" t="s">
        <v>237</v>
      </c>
      <c r="C408" t="s">
        <v>76</v>
      </c>
      <c r="D408" t="s">
        <v>21</v>
      </c>
      <c r="E408">
        <v>1</v>
      </c>
      <c r="F408" s="1" t="s">
        <v>232</v>
      </c>
      <c r="G408" t="s">
        <v>94</v>
      </c>
      <c r="H408">
        <v>460</v>
      </c>
      <c r="I408" t="s">
        <v>65</v>
      </c>
      <c r="J408" t="s">
        <v>66</v>
      </c>
      <c r="K408" t="s">
        <v>66</v>
      </c>
      <c r="L408" t="s">
        <v>152</v>
      </c>
      <c r="M408" s="11">
        <v>216.45</v>
      </c>
      <c r="N408" s="9">
        <v>246</v>
      </c>
      <c r="O408" s="8">
        <v>2.5000000000000001E-2</v>
      </c>
      <c r="P408" s="9">
        <f t="shared" si="8"/>
        <v>8657.9999999999982</v>
      </c>
    </row>
    <row r="409" spans="1:16" x14ac:dyDescent="0.3">
      <c r="A409">
        <v>56</v>
      </c>
      <c r="B409" t="s">
        <v>237</v>
      </c>
      <c r="C409" t="s">
        <v>76</v>
      </c>
      <c r="D409" t="s">
        <v>21</v>
      </c>
      <c r="E409">
        <v>1</v>
      </c>
      <c r="F409" s="1" t="s">
        <v>231</v>
      </c>
      <c r="G409" t="s">
        <v>101</v>
      </c>
      <c r="H409">
        <v>120</v>
      </c>
      <c r="I409" t="s">
        <v>65</v>
      </c>
      <c r="J409" t="s">
        <v>66</v>
      </c>
      <c r="K409" t="s">
        <v>66</v>
      </c>
      <c r="L409" t="s">
        <v>147</v>
      </c>
      <c r="M409" s="11">
        <v>30.78</v>
      </c>
      <c r="N409" s="9">
        <v>35</v>
      </c>
      <c r="O409" s="8">
        <v>2.2222222222222223E-2</v>
      </c>
      <c r="P409" s="9">
        <f t="shared" si="8"/>
        <v>1385.1</v>
      </c>
    </row>
    <row r="410" spans="1:16" x14ac:dyDescent="0.3">
      <c r="A410">
        <v>53</v>
      </c>
      <c r="B410" t="s">
        <v>237</v>
      </c>
      <c r="C410" t="s">
        <v>76</v>
      </c>
      <c r="D410" t="s">
        <v>21</v>
      </c>
      <c r="E410">
        <v>1</v>
      </c>
      <c r="F410" s="1" t="s">
        <v>230</v>
      </c>
      <c r="G410" t="s">
        <v>72</v>
      </c>
      <c r="H410">
        <v>115</v>
      </c>
      <c r="I410" t="s">
        <v>105</v>
      </c>
      <c r="J410" t="s">
        <v>66</v>
      </c>
      <c r="K410" t="s">
        <v>66</v>
      </c>
      <c r="L410" t="s">
        <v>144</v>
      </c>
      <c r="M410" s="11">
        <v>139.05000000000001</v>
      </c>
      <c r="N410" s="9">
        <v>158.25</v>
      </c>
      <c r="O410" s="8">
        <v>0.02</v>
      </c>
      <c r="P410" s="9">
        <f t="shared" si="8"/>
        <v>6952.5</v>
      </c>
    </row>
    <row r="411" spans="1:16" x14ac:dyDescent="0.3">
      <c r="A411">
        <v>54</v>
      </c>
      <c r="B411" t="s">
        <v>237</v>
      </c>
      <c r="C411" t="s">
        <v>76</v>
      </c>
      <c r="D411" t="s">
        <v>21</v>
      </c>
      <c r="E411">
        <v>1</v>
      </c>
      <c r="F411" s="1" t="s">
        <v>230</v>
      </c>
      <c r="G411" t="s">
        <v>72</v>
      </c>
      <c r="H411">
        <v>115</v>
      </c>
      <c r="I411" t="s">
        <v>69</v>
      </c>
      <c r="J411" t="s">
        <v>66</v>
      </c>
      <c r="K411" t="s">
        <v>66</v>
      </c>
      <c r="L411" t="s">
        <v>145</v>
      </c>
      <c r="M411" s="11">
        <v>101.97</v>
      </c>
      <c r="N411" s="9">
        <v>115.9</v>
      </c>
      <c r="O411" s="8">
        <v>0.02</v>
      </c>
      <c r="P411" s="9">
        <f t="shared" si="8"/>
        <v>5098.5</v>
      </c>
    </row>
    <row r="412" spans="1:16" x14ac:dyDescent="0.3">
      <c r="A412">
        <v>55</v>
      </c>
      <c r="B412" t="s">
        <v>237</v>
      </c>
      <c r="C412" t="s">
        <v>76</v>
      </c>
      <c r="D412" t="s">
        <v>21</v>
      </c>
      <c r="E412">
        <v>1</v>
      </c>
      <c r="F412" s="1" t="s">
        <v>244</v>
      </c>
      <c r="G412" t="s">
        <v>72</v>
      </c>
      <c r="H412">
        <v>115</v>
      </c>
      <c r="I412" t="s">
        <v>69</v>
      </c>
      <c r="J412" t="s">
        <v>66</v>
      </c>
      <c r="K412" t="s">
        <v>66</v>
      </c>
      <c r="L412" t="s">
        <v>146</v>
      </c>
      <c r="M412" s="11">
        <v>114.48</v>
      </c>
      <c r="N412" s="9">
        <v>130.1</v>
      </c>
      <c r="O412" s="8">
        <v>0.02</v>
      </c>
      <c r="P412" s="9">
        <f t="shared" si="8"/>
        <v>5724</v>
      </c>
    </row>
    <row r="413" spans="1:16" x14ac:dyDescent="0.3">
      <c r="A413">
        <v>52</v>
      </c>
      <c r="B413" t="s">
        <v>237</v>
      </c>
      <c r="C413" t="s">
        <v>76</v>
      </c>
      <c r="D413" t="s">
        <v>21</v>
      </c>
      <c r="E413">
        <v>1</v>
      </c>
      <c r="F413" s="1" t="s">
        <v>229</v>
      </c>
      <c r="G413" t="s">
        <v>92</v>
      </c>
      <c r="H413">
        <v>115</v>
      </c>
      <c r="I413" t="s">
        <v>69</v>
      </c>
      <c r="J413" t="s">
        <v>66</v>
      </c>
      <c r="K413" t="s">
        <v>66</v>
      </c>
      <c r="L413" t="s">
        <v>143</v>
      </c>
      <c r="M413" s="11">
        <v>114.48</v>
      </c>
      <c r="N413" s="9">
        <v>130.1</v>
      </c>
      <c r="O413" s="8">
        <v>1.8181818181818181E-2</v>
      </c>
      <c r="P413" s="9">
        <f t="shared" si="8"/>
        <v>6296.4000000000005</v>
      </c>
    </row>
    <row r="414" spans="1:16" x14ac:dyDescent="0.3">
      <c r="A414">
        <v>51</v>
      </c>
      <c r="B414" t="s">
        <v>237</v>
      </c>
      <c r="C414" t="s">
        <v>76</v>
      </c>
      <c r="D414" t="s">
        <v>21</v>
      </c>
      <c r="E414">
        <v>1</v>
      </c>
      <c r="F414" s="1" t="s">
        <v>228</v>
      </c>
      <c r="G414" t="s">
        <v>72</v>
      </c>
      <c r="H414">
        <v>115</v>
      </c>
      <c r="I414" t="s">
        <v>69</v>
      </c>
      <c r="J414" t="s">
        <v>66</v>
      </c>
      <c r="K414" t="s">
        <v>66</v>
      </c>
      <c r="L414" t="s">
        <v>142</v>
      </c>
      <c r="M414" s="11">
        <v>106.15</v>
      </c>
      <c r="N414" s="9">
        <v>120.65</v>
      </c>
      <c r="O414" s="8">
        <v>1.5384615384615385E-2</v>
      </c>
      <c r="P414" s="9">
        <f t="shared" si="8"/>
        <v>6899.75</v>
      </c>
    </row>
    <row r="415" spans="1:16" x14ac:dyDescent="0.3">
      <c r="A415">
        <v>50</v>
      </c>
      <c r="B415" t="s">
        <v>237</v>
      </c>
      <c r="C415" t="s">
        <v>76</v>
      </c>
      <c r="D415" t="s">
        <v>21</v>
      </c>
      <c r="E415">
        <v>1</v>
      </c>
      <c r="F415" s="1" t="s">
        <v>227</v>
      </c>
      <c r="G415" t="s">
        <v>72</v>
      </c>
      <c r="H415">
        <v>115</v>
      </c>
      <c r="I415" t="s">
        <v>65</v>
      </c>
      <c r="J415" t="s">
        <v>66</v>
      </c>
      <c r="K415" t="s">
        <v>66</v>
      </c>
      <c r="L415" t="s">
        <v>141</v>
      </c>
      <c r="M415" s="11">
        <v>81.58</v>
      </c>
      <c r="N415" s="9">
        <v>92.7</v>
      </c>
      <c r="O415" s="8">
        <v>1.2500000000000001E-2</v>
      </c>
      <c r="P415" s="9">
        <f t="shared" si="8"/>
        <v>6526.4</v>
      </c>
    </row>
    <row r="416" spans="1:16" x14ac:dyDescent="0.3">
      <c r="A416">
        <v>49</v>
      </c>
      <c r="B416" t="s">
        <v>237</v>
      </c>
      <c r="C416" t="s">
        <v>76</v>
      </c>
      <c r="D416" t="s">
        <v>21</v>
      </c>
      <c r="E416">
        <v>1</v>
      </c>
      <c r="F416" s="1" t="s">
        <v>226</v>
      </c>
      <c r="G416" t="s">
        <v>89</v>
      </c>
      <c r="H416">
        <v>115</v>
      </c>
      <c r="I416" t="s">
        <v>69</v>
      </c>
      <c r="J416" t="s">
        <v>66</v>
      </c>
      <c r="K416" t="s">
        <v>66</v>
      </c>
      <c r="L416" t="s">
        <v>140</v>
      </c>
      <c r="M416" s="11">
        <v>61.18</v>
      </c>
      <c r="N416" s="9">
        <v>69.55</v>
      </c>
      <c r="O416" s="8">
        <v>1.1363636363636364E-2</v>
      </c>
      <c r="P416" s="9">
        <f t="shared" si="8"/>
        <v>5383.84</v>
      </c>
    </row>
    <row r="417" spans="1:16" x14ac:dyDescent="0.3">
      <c r="A417">
        <v>47</v>
      </c>
      <c r="B417" t="s">
        <v>237</v>
      </c>
      <c r="C417" t="s">
        <v>76</v>
      </c>
      <c r="D417" t="s">
        <v>21</v>
      </c>
      <c r="E417">
        <v>1</v>
      </c>
      <c r="F417" s="1" t="s">
        <v>137</v>
      </c>
      <c r="G417" t="s">
        <v>68</v>
      </c>
      <c r="H417">
        <v>115</v>
      </c>
      <c r="I417" t="s">
        <v>65</v>
      </c>
      <c r="J417" t="s">
        <v>66</v>
      </c>
      <c r="K417" t="s">
        <v>66</v>
      </c>
      <c r="L417" t="s">
        <v>138</v>
      </c>
      <c r="M417" s="11">
        <v>77.63</v>
      </c>
      <c r="N417" s="9">
        <v>88.25</v>
      </c>
      <c r="O417" s="8">
        <v>0.01</v>
      </c>
      <c r="P417" s="9">
        <f t="shared" si="8"/>
        <v>7762.9999999999991</v>
      </c>
    </row>
    <row r="418" spans="1:16" x14ac:dyDescent="0.3">
      <c r="A418">
        <v>48</v>
      </c>
      <c r="B418" t="s">
        <v>237</v>
      </c>
      <c r="C418" t="s">
        <v>76</v>
      </c>
      <c r="D418" t="s">
        <v>21</v>
      </c>
      <c r="E418">
        <v>1</v>
      </c>
      <c r="F418" s="1" t="s">
        <v>137</v>
      </c>
      <c r="G418" t="s">
        <v>72</v>
      </c>
      <c r="H418">
        <v>115</v>
      </c>
      <c r="I418" t="s">
        <v>69</v>
      </c>
      <c r="J418" t="s">
        <v>66</v>
      </c>
      <c r="K418" t="s">
        <v>66</v>
      </c>
      <c r="L418" t="s">
        <v>139</v>
      </c>
      <c r="M418" s="11">
        <v>73.47</v>
      </c>
      <c r="N418" s="9">
        <v>83.5</v>
      </c>
      <c r="O418" s="8">
        <v>0.01</v>
      </c>
      <c r="P418" s="9">
        <f t="shared" si="8"/>
        <v>7347</v>
      </c>
    </row>
    <row r="419" spans="1:16" x14ac:dyDescent="0.3">
      <c r="A419">
        <v>46</v>
      </c>
      <c r="B419" t="s">
        <v>237</v>
      </c>
      <c r="C419" t="s">
        <v>76</v>
      </c>
      <c r="D419" t="s">
        <v>21</v>
      </c>
      <c r="E419">
        <v>1</v>
      </c>
      <c r="F419" s="1" t="s">
        <v>135</v>
      </c>
      <c r="G419" t="s">
        <v>72</v>
      </c>
      <c r="H419">
        <v>115</v>
      </c>
      <c r="I419" t="s">
        <v>65</v>
      </c>
      <c r="J419" t="s">
        <v>66</v>
      </c>
      <c r="K419" t="s">
        <v>66</v>
      </c>
      <c r="L419" t="s">
        <v>136</v>
      </c>
      <c r="M419" s="11">
        <v>89.92</v>
      </c>
      <c r="N419" s="9">
        <v>102.2</v>
      </c>
      <c r="O419" s="8">
        <v>7.1428571428571426E-3</v>
      </c>
      <c r="P419" s="9">
        <f t="shared" si="8"/>
        <v>12588.800000000001</v>
      </c>
    </row>
    <row r="420" spans="1:16" x14ac:dyDescent="0.3">
      <c r="A420">
        <v>45</v>
      </c>
      <c r="B420" t="s">
        <v>237</v>
      </c>
      <c r="C420" t="s">
        <v>76</v>
      </c>
      <c r="D420" t="s">
        <v>21</v>
      </c>
      <c r="E420">
        <v>1</v>
      </c>
      <c r="F420" s="1" t="s">
        <v>132</v>
      </c>
      <c r="G420" t="s">
        <v>133</v>
      </c>
      <c r="H420">
        <v>115</v>
      </c>
      <c r="I420" t="s">
        <v>69</v>
      </c>
      <c r="J420" t="s">
        <v>66</v>
      </c>
      <c r="K420" t="s">
        <v>66</v>
      </c>
      <c r="L420" t="s">
        <v>134</v>
      </c>
      <c r="M420" s="11">
        <v>110.31</v>
      </c>
      <c r="N420" s="9">
        <v>125.35</v>
      </c>
      <c r="O420" s="8">
        <v>6.6666666666666671E-3</v>
      </c>
      <c r="P420" s="9">
        <f t="shared" si="8"/>
        <v>16546.5</v>
      </c>
    </row>
    <row r="421" spans="1:16" x14ac:dyDescent="0.3">
      <c r="A421">
        <v>335</v>
      </c>
      <c r="B421" t="s">
        <v>539</v>
      </c>
      <c r="C421" t="s">
        <v>545</v>
      </c>
      <c r="D421" t="s">
        <v>546</v>
      </c>
      <c r="E421">
        <v>1</v>
      </c>
      <c r="F421" s="1" t="s">
        <v>256</v>
      </c>
      <c r="G421" t="s">
        <v>277</v>
      </c>
      <c r="H421">
        <v>115</v>
      </c>
      <c r="I421" t="s">
        <v>107</v>
      </c>
      <c r="J421" t="s">
        <v>66</v>
      </c>
      <c r="K421" t="s">
        <v>66</v>
      </c>
      <c r="L421" t="s">
        <v>547</v>
      </c>
      <c r="M421" s="11">
        <v>183.5</v>
      </c>
      <c r="N421" s="9">
        <v>208.75</v>
      </c>
      <c r="O421" s="8">
        <v>0.5</v>
      </c>
      <c r="P421" s="9">
        <f t="shared" si="8"/>
        <v>367</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Data</vt:lpstr>
      <vt:lpstr>Grainger OEM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Fette</dc:creator>
  <cp:lastModifiedBy>Jay Madden</cp:lastModifiedBy>
  <dcterms:created xsi:type="dcterms:W3CDTF">2019-08-12T18:21:04Z</dcterms:created>
  <dcterms:modified xsi:type="dcterms:W3CDTF">2019-11-07T21:48:45Z</dcterms:modified>
</cp:coreProperties>
</file>